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Разом" sheetId="1" r:id="rId1"/>
    <sheet name="Разом ОНЗ Б1" sheetId="2" r:id="rId2"/>
    <sheet name="Б1" sheetId="3" r:id="rId3"/>
    <sheet name="Б2" sheetId="4" r:id="rId4"/>
    <sheet name="Циб" sheetId="5" r:id="rId5"/>
    <sheet name="Разом ОНЗДМ2" sheetId="6" r:id="rId6"/>
    <sheet name="Дм2" sheetId="7" r:id="rId7"/>
    <sheet name="Дм1" sheetId="8" r:id="rId8"/>
    <sheet name="Дик" sheetId="9" r:id="rId9"/>
    <sheet name="Мак" sheetId="10" r:id="rId10"/>
    <sheet name="Іванк" sheetId="11" r:id="rId11"/>
    <sheet name="Разом ОНЗ Петр" sheetId="12" r:id="rId12"/>
    <sheet name="Петр" sheetId="13" r:id="rId13"/>
    <sheet name="Пант" sheetId="14" r:id="rId14"/>
    <sheet name="Разом ОНЗ Суб" sheetId="15" r:id="rId15"/>
    <sheet name="Суб" sheetId="16" r:id="rId16"/>
    <sheet name="НРом" sheetId="17" r:id="rId17"/>
    <sheet name="Разом ОНЗ Треп" sheetId="18" r:id="rId18"/>
    <sheet name="Треп" sheetId="19" r:id="rId19"/>
    <sheet name="Топ" sheetId="20" r:id="rId20"/>
    <sheet name="Каз" sheetId="21" r:id="rId21"/>
    <sheet name="Разом ОНЗМош" sheetId="22" r:id="rId22"/>
    <sheet name="Мош" sheetId="23" r:id="rId23"/>
    <sheet name="Вол" sheetId="24" r:id="rId24"/>
    <sheet name="Лист3" sheetId="25" r:id="rId25"/>
  </sheets>
  <definedNames/>
  <calcPr fullCalcOnLoad="1"/>
</workbook>
</file>

<file path=xl/sharedStrings.xml><?xml version="1.0" encoding="utf-8"?>
<sst xmlns="http://schemas.openxmlformats.org/spreadsheetml/2006/main" count="12909" uniqueCount="144">
  <si>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</si>
  <si>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</si>
  <si>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</si>
  <si>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 xml:space="preserve">(форма № 4-2д, </t>
  </si>
  <si>
    <t>№ 4-2м),</t>
  </si>
  <si>
    <t/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</si>
  <si>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</si>
  <si>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</si>
  <si>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</si>
  <si>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</si>
  <si>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</si>
  <si>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</si>
  <si>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</si>
  <si>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</si>
  <si>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</si>
  <si>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</si>
  <si>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</si>
  <si>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</si>
  <si>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річна.</t>
    </r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</si>
  <si>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</si>
  <si>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</si>
  <si>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</si>
  <si>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</si>
  <si>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</si>
  <si>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</si>
  <si>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</si>
  <si>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</si>
  <si>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</si>
  <si>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</si>
  <si>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</si>
  <si>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</si>
  <si>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</si>
  <si>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</si>
  <si>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</si>
  <si>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</si>
  <si>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</si>
  <si>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</si>
  <si>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</si>
  <si>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</si>
  <si>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</si>
  <si>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</si>
  <si>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</si>
  <si>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</si>
  <si>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</si>
  <si>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</si>
  <si>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</si>
  <si>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</si>
  <si>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</si>
  <si>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</si>
  <si>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</si>
  <si>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</si>
  <si>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</si>
  <si>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</si>
  <si>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</si>
  <si>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</si>
  <si>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</si>
  <si>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</si>
  <si>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</si>
  <si>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</si>
  <si>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</si>
  <si>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</si>
  <si>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</si>
  <si>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</si>
  <si>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</si>
  <si>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</si>
  <si>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</si>
  <si>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</si>
  <si>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</si>
  <si>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</si>
  <si>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</si>
  <si>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</si>
  <si>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</si>
  <si>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</si>
  <si>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</si>
  <si>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</si>
  <si>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</si>
  <si>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</si>
  <si>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</si>
  <si>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</si>
  <si>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</si>
  <si>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</si>
  <si>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</si>
  <si>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</si>
  <si>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</si>
  <si>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</si>
  <si>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</si>
  <si>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</si>
  <si>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</si>
  <si>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</si>
  <si>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</si>
  <si>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</si>
  <si>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</si>
  <si>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</si>
  <si>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</si>
  <si>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</si>
  <si>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</si>
  <si>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</si>
  <si>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</si>
  <si>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</si>
  <si>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</si>
  <si>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</si>
  <si>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</si>
  <si>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</si>
  <si>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</si>
  <si>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</si>
  <si>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</si>
  <si>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</si>
  <si>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</si>
  <si>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</si>
  <si>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</si>
  <si>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</si>
  <si>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</si>
  <si>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</si>
  <si>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 xml:space="preserve">Керівник </t>
  </si>
  <si>
    <t>(підпис)</t>
  </si>
  <si>
    <t>(ініціали, прізвище)</t>
  </si>
  <si>
    <t>Головний бухгалтер</t>
  </si>
  <si>
    <t>02144045</t>
  </si>
  <si>
    <t>Комунальна організація (установа, заклад)</t>
  </si>
  <si>
    <t>1011020</t>
  </si>
  <si>
    <t>Надання загальної середньої освіти загальноосвітніми навчальними закладами ( в т. ч. школою - дитячим садком, інтернатом при школі), спеціалізованими школами, ліцеями, гімназіями, колегіумами</t>
  </si>
  <si>
    <t xml:space="preserve"> </t>
  </si>
  <si>
    <t>Відділ освіти, молоді та спорту Знам'янської районної державної адміністрації Кіровоградської області</t>
  </si>
  <si>
    <t>Опорний навчальний заклад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</si>
  <si>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"Дмитрівська загальноосвітня школа І-ІІІ ступенів ім.Т.Г.Шевченка" Знам'янської районної ради Кіровоградської області</t>
  </si>
  <si>
    <t>Опорний навчальний заклад "Трепівська загальноосвітня школа І-ІІІ ступенів" Знам'янської районної ради Кіровоградської області</t>
  </si>
  <si>
    <t>Опорний навчальний заклад "Мошоринська загальноосвітня школа І-ІІІ ступенів" Знам'янської районної ради Кіровоградської області</t>
  </si>
  <si>
    <t>Філія "Дмитрівська загальноосвітня школа І-ІІІ ступенів" опорного навчального закладу "Дмитрівська загальноосвітня школа І-ІІІ ступенів ім.Т.Г.Шевченка" Знам'янської районної ради Кіровоградської області</t>
  </si>
  <si>
    <t>Філія "Диківська загальноосвітня школа І-ІІІ ступенів" опорного навчального закладу "Дмитрівська загальноосвітня школа І-ІІІ ступенів ім.Т.Г.Шевченка" Знам'янської районної ради Кіровоградської області</t>
  </si>
  <si>
    <t>Філія "Іванковецька загальноосвітня школа І-ІІІ ступенів" опорного навчального закладу "Дмитрівська загальноосвітня школа І-ІІІ ступенів ім.Т.Г.Шевченка" Знам'янської районної ради Кіровоградської області</t>
  </si>
  <si>
    <t>Філія "Макариський навчально-виховний комплекс "Дошкільний навчальний заклад - загальноосвітня школа І-ІІ ступенів" опорного навчального закладу "Дмитрівська загальноосвітня школа І-ІІІ ступенів ім.Т.Г.Шевченка" Знам'янської районної ради Кіровоградської області</t>
  </si>
  <si>
    <t>Філія "Пантазіївська загальноосвітня школа І-ІІІ ступенів" опорного навчального закладу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</si>
  <si>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</si>
  <si>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 Кіровоградської області</t>
  </si>
  <si>
    <t>Філія "Топилянський навчально-виховний комплекс "Дошкільний заклад -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</si>
  <si>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Філія "Володимирівська загальноосвітня школа І-ІІІ ступенів" опорного навчального закладу Мошоринська загальноосвітня школа І-ІІІ ступенів" Знам'янської районної ради Кіровоградської області</t>
  </si>
  <si>
    <t>Опорний навчальний заклад "Богданівська загальноосвітня школа  І-ІІІ ступенів ім.І.Г.Ткаченка" Знам'янської районної ради Кіровоградської області</t>
  </si>
  <si>
    <t>Філія "Богданівська загальноосвітня школа  І-ІІІ ступенів" опорного навчального закладу "Богданівська загальноосвітня школа І-ІІІ ступенів ім.І.Г.Ткаченка" Знам'янської районної ради Кіровоградської області</t>
  </si>
  <si>
    <t>Філія "Цибулівська загальноосвітня школа І-ІІІ ступенів" опорного навчального закладу "Богданівська загальноосвітня школа І-ІІІ ступенів ім.І.Г.Ткаченка" Знам'янської районної ради Кіровоградської області</t>
  </si>
  <si>
    <t>Філія "Новоромані вський навчально-виховний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ступенів" Знам'янської районної ради  Кіровоградської області</t>
  </si>
  <si>
    <t>Філія "Казарнянська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</si>
  <si>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"   "                        2018 року</t>
  </si>
  <si>
    <t>на 1 липня 2018 р.</t>
  </si>
  <si>
    <t>на 1липня 2018 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</si>
</sst>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\-#,##0.00;#,&quot;-&quot;"/>
    <numFmt numFmtId="181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b/>
      <i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49" fontId="4" fillId="33" borderId="10" xfId="0" applyNumberFormat="1" applyFont="1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top" wrapText="1"/>
    </xf>
    <xf numFmtId="1" fontId="4" fillId="34" borderId="11" xfId="0" applyNumberFormat="1" applyFont="1" applyFill="1" applyBorder="1" applyAlignment="1" applyProtection="1">
      <alignment horizontal="center" wrapText="1"/>
      <protection/>
    </xf>
    <xf numFmtId="1" fontId="4" fillId="34" borderId="1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180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12" xfId="0" applyNumberFormat="1" applyFont="1" applyBorder="1" applyAlignment="1" applyProtection="1">
      <alignment horizontal="right" vertical="center" wrapText="1"/>
      <protection/>
    </xf>
    <xf numFmtId="180" fontId="4" fillId="0" borderId="12" xfId="0" applyNumberFormat="1" applyFont="1" applyBorder="1" applyAlignment="1" applyProtection="1">
      <alignment horizontal="right" vertical="center" wrapText="1"/>
      <protection locked="0"/>
    </xf>
    <xf numFmtId="180" fontId="6" fillId="0" borderId="12" xfId="0" applyNumberFormat="1" applyFont="1" applyBorder="1" applyAlignment="1" applyProtection="1">
      <alignment horizontal="right" vertical="center" wrapText="1"/>
      <protection locked="0"/>
    </xf>
    <xf numFmtId="0" fontId="13" fillId="0" borderId="12" xfId="0" applyFont="1" applyBorder="1" applyAlignment="1">
      <alignment vertical="center" wrapText="1"/>
    </xf>
    <xf numFmtId="180" fontId="3" fillId="0" borderId="12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49" fontId="4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18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vertical="top" wrapText="1"/>
    </xf>
    <xf numFmtId="180" fontId="3" fillId="0" borderId="12" xfId="0" applyNumberFormat="1" applyFont="1" applyBorder="1" applyAlignment="1" applyProtection="1">
      <alignment horizontal="right" vertical="center" wrapText="1"/>
      <protection locked="0"/>
    </xf>
    <xf numFmtId="0" fontId="1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right" wrapText="1"/>
    </xf>
    <xf numFmtId="180" fontId="6" fillId="0" borderId="12" xfId="0" applyNumberFormat="1" applyFont="1" applyBorder="1" applyAlignment="1">
      <alignment horizontal="right" wrapText="1"/>
    </xf>
    <xf numFmtId="180" fontId="3" fillId="0" borderId="12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8" fillId="0" borderId="13" xfId="0" applyNumberFormat="1" applyFont="1" applyBorder="1" applyAlignment="1">
      <alignment horizontal="center" wrapText="1"/>
    </xf>
    <xf numFmtId="0" fontId="15" fillId="0" borderId="1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2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0"/>
  <sheetViews>
    <sheetView tabSelected="1" zoomScalePageLayoutView="0" workbookViewId="0" topLeftCell="A16">
      <selection activeCell="A18" sqref="A18:A20"/>
    </sheetView>
  </sheetViews>
  <sheetFormatPr defaultColWidth="9.140625" defaultRowHeight="15"/>
  <cols>
    <col min="1" max="1" width="65.57421875" style="0" customWidth="1"/>
    <col min="4" max="4" width="10.00390625" style="0" customWidth="1"/>
    <col min="8" max="9" width="11.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22.5" customHeight="1">
      <c r="A9" s="10" t="s">
        <v>7</v>
      </c>
      <c r="B9" s="63" t="s">
        <v>122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5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6.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3.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customHeight="1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'Разом ОНЗ Б1'!D22+'Разом ОНЗДМ2'!D22+'Разом ОНЗ Петр'!D22+'Разом ОНЗ Суб'!D22+'Разом ОНЗ Треп'!D22+'Разом ОНЗМош'!D22</f>
        <v>524030.38000000006</v>
      </c>
      <c r="E22" s="22">
        <f>'Разом ОНЗ Б1'!E22+'Разом ОНЗДМ2'!E22+'Разом ОНЗ Петр'!E22+'Разом ОНЗ Суб'!E22+'Разом ОНЗ Треп'!E22+'Разом ОНЗМош'!E22</f>
        <v>8014.8099999999995</v>
      </c>
      <c r="F22" s="22">
        <f>'Разом ОНЗ Б1'!F22+'Разом ОНЗДМ2'!F22+'Разом ОНЗ Петр'!F22+'Разом ОНЗ Суб'!F22+'Разом ОНЗ Треп'!F22+'Разом ОНЗМош'!F22</f>
        <v>0</v>
      </c>
      <c r="G22" s="22">
        <f>'Разом ОНЗ Б1'!G22+'Разом ОНЗДМ2'!G22+'Разом ОНЗ Петр'!G22+'Разом ОНЗ Суб'!G22+'Разом ОНЗ Треп'!G22+'Разом ОНЗМош'!G22</f>
        <v>0</v>
      </c>
      <c r="H22" s="22">
        <f>'Разом ОНЗ Б1'!H22+'Разом ОНЗДМ2'!H22+'Разом ОНЗ Петр'!H22+'Разом ОНЗ Суб'!H22+'Разом ОНЗ Треп'!H22+'Разом ОНЗМош'!H22</f>
        <v>516743.38000000006</v>
      </c>
      <c r="I22" s="47" t="s">
        <v>33</v>
      </c>
      <c r="J22" s="47" t="s">
        <v>33</v>
      </c>
      <c r="K22" s="22">
        <f>'Разом ОНЗ Б1'!K22+'Разом ОНЗДМ2'!K22+'Разом ОНЗ Петр'!K22+'Разом ОНЗ Суб'!K22+'Разом ОНЗ Треп'!K22+'Разом ОНЗМош'!K22</f>
        <v>12364.900000000009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22">
        <f>'Разом ОНЗ Б1'!D23+'Разом ОНЗДМ2'!D23+'Разом ОНЗ Петр'!D23+'Разом ОНЗ Суб'!D23+'Разом ОНЗ Треп'!D23+'Разом ОНЗМош'!D23</f>
        <v>460027.29000000004</v>
      </c>
      <c r="E23" s="47" t="s">
        <v>33</v>
      </c>
      <c r="F23" s="47" t="s">
        <v>33</v>
      </c>
      <c r="G23" s="47" t="s">
        <v>33</v>
      </c>
      <c r="H23" s="22">
        <f>'Разом ОНЗ Б1'!H23+'Разом ОНЗДМ2'!H23+'Разом ОНЗ Петр'!H23+'Разом ОНЗ Суб'!H23+'Разом ОНЗ Треп'!H23+'Разом ОНЗМош'!H23</f>
        <v>460027.29000000004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33.75" customHeight="1" thickBot="1" thickTop="1">
      <c r="A24" s="50" t="s">
        <v>37</v>
      </c>
      <c r="B24" s="28" t="s">
        <v>33</v>
      </c>
      <c r="C24" s="37" t="s">
        <v>38</v>
      </c>
      <c r="D24" s="22">
        <f>'Разом ОНЗ Б1'!D24+'Разом ОНЗДМ2'!D24+'Разом ОНЗ Петр'!D24+'Разом ОНЗ Суб'!D24+'Разом ОНЗ Треп'!D24+'Разом ОНЗМош'!D24</f>
        <v>54716.09</v>
      </c>
      <c r="E24" s="47" t="s">
        <v>33</v>
      </c>
      <c r="F24" s="47" t="s">
        <v>33</v>
      </c>
      <c r="G24" s="47" t="s">
        <v>33</v>
      </c>
      <c r="H24" s="22">
        <f>'Разом ОНЗ Б1'!H24+'Разом ОНЗДМ2'!H24+'Разом ОНЗ Петр'!H24+'Разом ОНЗ Суб'!H24+'Разом ОНЗ Треп'!H24+'Разом ОНЗМош'!H24</f>
        <v>56716.09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5.75" customHeight="1" thickBot="1" thickTop="1">
      <c r="A25" s="50" t="s">
        <v>39</v>
      </c>
      <c r="B25" s="28" t="s">
        <v>33</v>
      </c>
      <c r="C25" s="37" t="s">
        <v>40</v>
      </c>
      <c r="D25" s="22">
        <f>'Разом ОНЗ Б1'!D25+'Разом ОНЗДМ2'!D25+'Разом ОНЗ Петр'!D25+'Разом ОНЗ Суб'!D25+'Разом ОНЗ Треп'!D25+'Разом ОНЗМош'!D25</f>
        <v>0</v>
      </c>
      <c r="E25" s="47" t="s">
        <v>33</v>
      </c>
      <c r="F25" s="47" t="s">
        <v>33</v>
      </c>
      <c r="G25" s="47" t="s">
        <v>33</v>
      </c>
      <c r="H25" s="22">
        <f>'Разом ОНЗ Б1'!H25+'Разом ОНЗДМ2'!H25+'Разом ОНЗ Петр'!H25+'Разом ОНЗ Суб'!H25+'Разом ОНЗ Треп'!H25+'Разом ОНЗМош'!H25</f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2.5" customHeight="1" thickBot="1" thickTop="1">
      <c r="A26" s="50" t="s">
        <v>41</v>
      </c>
      <c r="B26" s="28" t="s">
        <v>33</v>
      </c>
      <c r="C26" s="37" t="s">
        <v>42</v>
      </c>
      <c r="D26" s="22">
        <f>'Разом ОНЗ Б1'!D26+'Разом ОНЗДМ2'!D26+'Разом ОНЗ Петр'!D26+'Разом ОНЗ Суб'!D26+'Разом ОНЗ Треп'!D26+'Разом ОНЗМош'!D26</f>
        <v>0</v>
      </c>
      <c r="E26" s="47" t="s">
        <v>33</v>
      </c>
      <c r="F26" s="47" t="s">
        <v>33</v>
      </c>
      <c r="G26" s="47" t="s">
        <v>33</v>
      </c>
      <c r="H26" s="22">
        <f>'Разом ОНЗ Б1'!H26+'Разом ОНЗДМ2'!H26+'Разом ОНЗ Петр'!H26+'Разом ОНЗ Суб'!H26+'Разом ОНЗ Треп'!H26+'Разом ОНЗМош'!H26</f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22">
        <f>'Разом ОНЗ Б1'!D27+'Разом ОНЗДМ2'!D27+'Разом ОНЗ Петр'!D27+'Разом ОНЗ Суб'!D27+'Разом ОНЗ Треп'!D27+'Разом ОНЗМош'!D27</f>
        <v>9287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'Разом ОНЗ Б1'!D28+'Разом ОНЗДМ2'!D28+'Разом ОНЗ Петр'!D28+'Разом ОНЗ Суб'!D28+'Разом ОНЗ Треп'!D28+'Разом ОНЗМош'!D28</f>
        <v>524030.38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'Разом ОНЗ Б1'!I28+'Разом ОНЗДМ2'!I28+'Разом ОНЗ Петр'!I28+'Разом ОНЗ Суб'!I28+'Разом ОНЗ Треп'!I28+'Разом ОНЗМош'!I28</f>
        <v>512393.29000000004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22">
        <f>'Разом ОНЗ Б1'!D29+'Разом ОНЗДМ2'!D29+'Разом ОНЗ Петр'!D29+'Разом ОНЗ Суб'!D29+'Разом ОНЗ Треп'!D29+'Разом ОНЗМош'!D29</f>
        <v>0</v>
      </c>
      <c r="E29" s="47"/>
      <c r="F29" s="47"/>
      <c r="G29" s="47"/>
      <c r="H29" s="47"/>
      <c r="I29" s="22">
        <f>'Разом ОНЗ Б1'!I29+'Разом ОНЗДМ2'!I29+'Разом ОНЗ Петр'!I29+'Разом ОНЗ Суб'!I29+'Разом ОНЗ Треп'!I29+'Разом ОНЗМош'!I29</f>
        <v>0</v>
      </c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'Разом ОНЗ Б1'!D30+'Разом ОНЗДМ2'!D30+'Разом ОНЗ Петр'!D30+'Разом ОНЗ Суб'!D30+'Разом ОНЗ Треп'!D30+'Разом ОНЗМош'!D30</f>
        <v>505282.38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'Разом ОНЗ Б1'!I30+'Разом ОНЗДМ2'!I30+'Разом ОНЗ Петр'!I30+'Разом ОНЗ Суб'!I30+'Разом ОНЗ Треп'!I30+'Разом ОНЗМош'!I30</f>
        <v>493645.29000000004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'Разом ОНЗ Б1'!D31+'Разом ОНЗДМ2'!D31+'Разом ОНЗ Петр'!D31+'Разом ОНЗ Суб'!D31+'Разом ОНЗ Треп'!D31+'Разом ОНЗМош'!D31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'Разом ОНЗ Б1'!I31+'Разом ОНЗДМ2'!I31+'Разом ОНЗ Петр'!I31+'Разом ОНЗ Суб'!I31+'Разом ОНЗ Треп'!I31+'Разом ОНЗМош'!I31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22">
        <f>'Разом ОНЗ Б1'!D32+'Разом ОНЗДМ2'!D32+'Разом ОНЗ Петр'!D32+'Разом ОНЗ Суб'!D32+'Разом ОНЗ Треп'!D32+'Разом ОНЗМош'!D32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22">
        <f>'Разом ОНЗ Б1'!I32+'Разом ОНЗДМ2'!I32+'Разом ОНЗ Петр'!I32+'Разом ОНЗ Суб'!I32+'Разом ОНЗ Треп'!I32+'Разом ОНЗМош'!I32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22">
        <f>'Разом ОНЗ Б1'!D33+'Разом ОНЗДМ2'!D33+'Разом ОНЗ Петр'!D33+'Разом ОНЗ Суб'!D33+'Разом ОНЗ Треп'!D33+'Разом ОНЗМош'!D33</f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22">
        <f>'Разом ОНЗ Б1'!I33+'Разом ОНЗДМ2'!I33+'Разом ОНЗ Петр'!I33+'Разом ОНЗ Суб'!I33+'Разом ОНЗ Треп'!I33+'Разом ОНЗМош'!I33</f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22">
        <f>'Разом ОНЗ Б1'!D34+'Разом ОНЗДМ2'!D34+'Разом ОНЗ Петр'!D34+'Разом ОНЗ Суб'!D34+'Разом ОНЗ Треп'!D34+'Разом ОНЗМош'!D34</f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22">
        <f>'Разом ОНЗ Б1'!I34+'Разом ОНЗДМ2'!I34+'Разом ОНЗ Петр'!I34+'Разом ОНЗ Суб'!I34+'Разом ОНЗ Треп'!I34+'Разом ОНЗМош'!I34</f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22">
        <f>'Разом ОНЗ Б1'!D35+'Разом ОНЗДМ2'!D35+'Разом ОНЗ Петр'!D35+'Разом ОНЗ Суб'!D35+'Разом ОНЗ Треп'!D35+'Разом ОНЗМош'!D35</f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22">
        <f>'Разом ОНЗ Б1'!I35+'Разом ОНЗДМ2'!I35+'Разом ОНЗ Петр'!I35+'Разом ОНЗ Суб'!I35+'Разом ОНЗ Треп'!I35+'Разом ОНЗМош'!I35</f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'Разом ОНЗ Б1'!D36+'Разом ОНЗДМ2'!D36+'Разом ОНЗ Петр'!D36+'Разом ОНЗ Суб'!D36+'Разом ОНЗ Треп'!D36+'Разом ОНЗМош'!D36</f>
        <v>505282.38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'Разом ОНЗ Б1'!I36+'Разом ОНЗДМ2'!I36+'Разом ОНЗ Петр'!I36+'Разом ОНЗ Суб'!I36+'Разом ОНЗ Треп'!I36+'Разом ОНЗМош'!I36</f>
        <v>493645.29000000004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22">
        <f>'Разом ОНЗ Б1'!D37+'Разом ОНЗДМ2'!D37+'Разом ОНЗ Петр'!D37+'Разом ОНЗ Суб'!D37+'Разом ОНЗ Треп'!D37+'Разом ОНЗМош'!D37</f>
        <v>124782.16</v>
      </c>
      <c r="E37" s="47" t="s">
        <v>33</v>
      </c>
      <c r="F37" s="47" t="s">
        <v>33</v>
      </c>
      <c r="G37" s="47" t="s">
        <v>33</v>
      </c>
      <c r="H37" s="47" t="s">
        <v>33</v>
      </c>
      <c r="I37" s="22">
        <f>'Разом ОНЗ Б1'!I37+'Разом ОНЗДМ2'!I37+'Разом ОНЗ Петр'!I37+'Разом ОНЗ Суб'!I37+'Разом ОНЗ Треп'!I37+'Разом ОНЗМош'!I37</f>
        <v>113145.07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22">
        <f>'Разом ОНЗ Б1'!D38+'Разом ОНЗДМ2'!D38+'Разом ОНЗ Петр'!D38+'Разом ОНЗ Суб'!D38+'Разом ОНЗ Треп'!D38+'Разом ОНЗМош'!D38</f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22">
        <f>'Разом ОНЗ Б1'!I38+'Разом ОНЗДМ2'!I38+'Разом ОНЗ Петр'!I38+'Разом ОНЗ Суб'!I38+'Разом ОНЗ Треп'!I38+'Разом ОНЗМош'!I38</f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22">
        <f>'Разом ОНЗ Б1'!D39+'Разом ОНЗДМ2'!D39+'Разом ОНЗ Петр'!D39+'Разом ОНЗ Суб'!D39+'Разом ОНЗ Треп'!D39+'Разом ОНЗМош'!D39</f>
        <v>379500.22</v>
      </c>
      <c r="E39" s="47" t="s">
        <v>33</v>
      </c>
      <c r="F39" s="47" t="s">
        <v>33</v>
      </c>
      <c r="G39" s="47" t="s">
        <v>33</v>
      </c>
      <c r="H39" s="47" t="s">
        <v>33</v>
      </c>
      <c r="I39" s="22">
        <f>'Разом ОНЗ Б1'!I39+'Разом ОНЗДМ2'!I39+'Разом ОНЗ Петр'!I39+'Разом ОНЗ Суб'!I39+'Разом ОНЗ Треп'!I39+'Разом ОНЗМош'!I39</f>
        <v>379500.22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22">
        <f>'Разом ОНЗ Б1'!D40+'Разом ОНЗДМ2'!D40+'Разом ОНЗ Петр'!D40+'Разом ОНЗ Суб'!D40+'Разом ОНЗ Треп'!D40+'Разом ОНЗМош'!D40</f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22">
        <f>'Разом ОНЗ Б1'!I40+'Разом ОНЗДМ2'!I40+'Разом ОНЗ Петр'!I40+'Разом ОНЗ Суб'!I40+'Разом ОНЗ Треп'!I40+'Разом ОНЗМош'!I40</f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22">
        <f>'Разом ОНЗ Б1'!D41+'Разом ОНЗДМ2'!D41+'Разом ОНЗ Петр'!D41+'Разом ОНЗ Суб'!D41+'Разом ОНЗ Треп'!D41+'Разом ОНЗМош'!D41</f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22">
        <f>'Разом ОНЗ Б1'!I41+'Разом ОНЗДМ2'!I41+'Разом ОНЗ Петр'!I41+'Разом ОНЗ Суб'!I41+'Разом ОНЗ Треп'!I41+'Разом ОНЗМош'!I41</f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22">
        <f>'Разом ОНЗ Б1'!D42+'Разом ОНЗДМ2'!D42+'Разом ОНЗ Петр'!D42+'Разом ОНЗ Суб'!D42+'Разом ОНЗ Треп'!D42+'Разом ОНЗМош'!D42</f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22">
        <f>'Разом ОНЗ Б1'!I42+'Разом ОНЗДМ2'!I42+'Разом ОНЗ Петр'!I42+'Разом ОНЗ Суб'!I42+'Разом ОНЗ Треп'!I42+'Разом ОНЗМош'!I42</f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22">
        <f>'Разом ОНЗ Б1'!D43+'Разом ОНЗДМ2'!D43+'Разом ОНЗ Петр'!D43+'Разом ОНЗ Суб'!D43+'Разом ОНЗ Треп'!D43+'Разом ОНЗМош'!D43</f>
        <v>1000</v>
      </c>
      <c r="E43" s="47" t="s">
        <v>33</v>
      </c>
      <c r="F43" s="47" t="s">
        <v>33</v>
      </c>
      <c r="G43" s="47" t="s">
        <v>33</v>
      </c>
      <c r="H43" s="47" t="s">
        <v>33</v>
      </c>
      <c r="I43" s="22">
        <f>'Разом ОНЗ Б1'!I43+'Разом ОНЗДМ2'!I43+'Разом ОНЗ Петр'!I43+'Разом ОНЗ Суб'!I43+'Разом ОНЗ Треп'!I43+'Разом ОНЗМош'!I43</f>
        <v>1000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22">
        <f>'Разом ОНЗ Б1'!D44+'Разом ОНЗДМ2'!D44+'Разом ОНЗ Петр'!D44+'Разом ОНЗ Суб'!D44+'Разом ОНЗ Треп'!D44+'Разом ОНЗМош'!D44</f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22">
        <f>'Разом ОНЗ Б1'!I44+'Разом ОНЗДМ2'!I44+'Разом ОНЗ Петр'!I44+'Разом ОНЗ Суб'!I44+'Разом ОНЗ Треп'!I44+'Разом ОНЗМош'!I44</f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22">
        <f>'Разом ОНЗ Б1'!D45+'Разом ОНЗДМ2'!D45+'Разом ОНЗ Петр'!D45+'Разом ОНЗ Суб'!D45+'Разом ОНЗ Треп'!D45+'Разом ОНЗМош'!D45</f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22">
        <f>'Разом ОНЗ Б1'!I45+'Разом ОНЗДМ2'!I45+'Разом ОНЗ Петр'!I45+'Разом ОНЗ Суб'!I45+'Разом ОНЗ Треп'!I45+'Разом ОНЗМош'!I45</f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22">
        <f>'Разом ОНЗ Б1'!D46+'Разом ОНЗДМ2'!D46+'Разом ОНЗ Петр'!D46+'Разом ОНЗ Суб'!D46+'Разом ОНЗ Треп'!D46+'Разом ОНЗМош'!D46</f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22">
        <f>'Разом ОНЗ Б1'!I46+'Разом ОНЗДМ2'!I46+'Разом ОНЗ Петр'!I46+'Разом ОНЗ Суб'!I46+'Разом ОНЗ Треп'!I46+'Разом ОНЗМош'!I46</f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22">
        <f>'Разом ОНЗ Б1'!D47+'Разом ОНЗДМ2'!D47+'Разом ОНЗ Петр'!D47+'Разом ОНЗ Суб'!D47+'Разом ОНЗ Треп'!D47+'Разом ОНЗМош'!D47</f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22">
        <f>'Разом ОНЗ Б1'!I47+'Разом ОНЗДМ2'!I47+'Разом ОНЗ Петр'!I47+'Разом ОНЗ Суб'!I47+'Разом ОНЗ Треп'!I47+'Разом ОНЗМош'!I47</f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22">
        <f>'Разом ОНЗ Б1'!D48+'Разом ОНЗДМ2'!D48+'Разом ОНЗ Петр'!D48+'Разом ОНЗ Суб'!D48+'Разом ОНЗ Треп'!D48+'Разом ОНЗМош'!D48</f>
        <v>1000</v>
      </c>
      <c r="E48" s="47" t="s">
        <v>33</v>
      </c>
      <c r="F48" s="47" t="s">
        <v>33</v>
      </c>
      <c r="G48" s="47" t="s">
        <v>33</v>
      </c>
      <c r="H48" s="47" t="s">
        <v>33</v>
      </c>
      <c r="I48" s="22">
        <f>'Разом ОНЗ Б1'!I48+'Разом ОНЗДМ2'!I48+'Разом ОНЗ Петр'!I48+'Разом ОНЗ Суб'!I48+'Разом ОНЗ Треп'!I48+'Разом ОНЗМош'!I48</f>
        <v>1000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22">
        <f>'Разом ОНЗ Б1'!D49+'Разом ОНЗДМ2'!D49+'Разом ОНЗ Петр'!D49+'Разом ОНЗ Суб'!D49+'Разом ОНЗ Треп'!D49+'Разом ОНЗМош'!D49</f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22">
        <f>'Разом ОНЗ Б1'!I49+'Разом ОНЗДМ2'!I49+'Разом ОНЗ Петр'!I49+'Разом ОНЗ Суб'!I49+'Разом ОНЗ Треп'!I49+'Разом ОНЗМош'!I49</f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22">
        <f>'Разом ОНЗ Б1'!D50+'Разом ОНЗДМ2'!D50+'Разом ОНЗ Петр'!D50+'Разом ОНЗ Суб'!D50+'Разом ОНЗ Треп'!D50+'Разом ОНЗМош'!D50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22">
        <f>'Разом ОНЗ Б1'!I50+'Разом ОНЗДМ2'!I50+'Разом ОНЗ Петр'!I50+'Разом ОНЗ Суб'!I50+'Разом ОНЗ Треп'!I50+'Разом ОНЗМош'!I50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22">
        <f>'Разом ОНЗ Б1'!D51+'Разом ОНЗДМ2'!D51+'Разом ОНЗ Петр'!D51+'Разом ОНЗ Суб'!D51+'Разом ОНЗ Треп'!D51+'Разом ОНЗМош'!D51</f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22">
        <f>'Разом ОНЗ Б1'!I51+'Разом ОНЗДМ2'!I51+'Разом ОНЗ Петр'!I51+'Разом ОНЗ Суб'!I51+'Разом ОНЗ Треп'!I51+'Разом ОНЗМош'!I51</f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22">
        <f>'Разом ОНЗ Б1'!D52+'Разом ОНЗДМ2'!D52+'Разом ОНЗ Петр'!D52+'Разом ОНЗ Суб'!D52+'Разом ОНЗ Треп'!D52+'Разом ОНЗМош'!D52</f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22">
        <f>'Разом ОНЗ Б1'!I52+'Разом ОНЗДМ2'!I52+'Разом ОНЗ Петр'!I52+'Разом ОНЗ Суб'!I52+'Разом ОНЗ Треп'!I52+'Разом ОНЗМош'!I52</f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f>'Разом ОНЗ Б1'!D53+'Разом ОНЗДМ2'!D53+'Разом ОНЗ Петр'!D53+'Разом ОНЗ Суб'!D53+'Разом ОНЗ Треп'!D53+'Разом ОНЗМош'!D53</f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f>'Разом ОНЗ Б1'!I53+'Разом ОНЗДМ2'!I53+'Разом ОНЗ Петр'!I53+'Разом ОНЗ Суб'!I53+'Разом ОНЗ Треп'!I53+'Разом ОНЗМош'!I53</f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22">
        <f>'Разом ОНЗ Б1'!D54+'Разом ОНЗДМ2'!D54+'Разом ОНЗ Петр'!D54+'Разом ОНЗ Суб'!D54+'Разом ОНЗ Треп'!D54+'Разом ОНЗМош'!D54</f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22">
        <f>'Разом ОНЗ Б1'!I54+'Разом ОНЗДМ2'!I54+'Разом ОНЗ Петр'!I54+'Разом ОНЗ Суб'!I54+'Разом ОНЗ Треп'!I54+'Разом ОНЗМош'!I54</f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22">
        <f>'Разом ОНЗ Б1'!D55+'Разом ОНЗДМ2'!D55+'Разом ОНЗ Петр'!D55+'Разом ОНЗ Суб'!D55+'Разом ОНЗ Треп'!D55+'Разом ОНЗМош'!D55</f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22">
        <f>'Разом ОНЗ Б1'!I55+'Разом ОНЗДМ2'!I55+'Разом ОНЗ Петр'!I55+'Разом ОНЗ Суб'!I55+'Разом ОНЗ Треп'!I55+'Разом ОНЗМош'!I55</f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f>'Разом ОНЗ Б1'!D56+'Разом ОНЗДМ2'!D56+'Разом ОНЗ Петр'!D56+'Разом ОНЗ Суб'!D56+'Разом ОНЗ Треп'!D56+'Разом ОНЗМош'!D56</f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f>'Разом ОНЗ Б1'!I56+'Разом ОНЗДМ2'!I56+'Разом ОНЗ Петр'!I56+'Разом ОНЗ Суб'!I56+'Разом ОНЗ Треп'!I56+'Разом ОНЗМош'!I56</f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22">
        <f>'Разом ОНЗ Б1'!D57+'Разом ОНЗДМ2'!D57+'Разом ОНЗ Петр'!D57+'Разом ОНЗ Суб'!D57+'Разом ОНЗ Треп'!D57+'Разом ОНЗМош'!D57</f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22">
        <f>'Разом ОНЗ Б1'!I57+'Разом ОНЗДМ2'!I57+'Разом ОНЗ Петр'!I57+'Разом ОНЗ Суб'!I57+'Разом ОНЗ Треп'!I57+'Разом ОНЗМош'!I57</f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22">
        <f>'Разом ОНЗ Б1'!D58+'Разом ОНЗДМ2'!D58+'Разом ОНЗ Петр'!D58+'Разом ОНЗ Суб'!D58+'Разом ОНЗ Треп'!D58+'Разом ОНЗМош'!D58</f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22">
        <f>'Разом ОНЗ Б1'!I58+'Разом ОНЗДМ2'!I58+'Разом ОНЗ Петр'!I58+'Разом ОНЗ Суб'!I58+'Разом ОНЗ Треп'!I58+'Разом ОНЗМош'!I58</f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22">
        <f>'Разом ОНЗ Б1'!D59+'Разом ОНЗДМ2'!D59+'Разом ОНЗ Петр'!D59+'Разом ОНЗ Суб'!D59+'Разом ОНЗ Треп'!D59+'Разом ОНЗМош'!D59</f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22">
        <f>'Разом ОНЗ Б1'!I59+'Разом ОНЗДМ2'!I59+'Разом ОНЗ Петр'!I59+'Разом ОНЗ Суб'!I59+'Разом ОНЗ Треп'!I59+'Разом ОНЗМош'!I59</f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f>'Разом ОНЗ Б1'!D60+'Разом ОНЗДМ2'!D60+'Разом ОНЗ Петр'!D60+'Разом ОНЗ Суб'!D60+'Разом ОНЗ Треп'!D60+'Разом ОНЗМош'!D60</f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f>'Разом ОНЗ Б1'!I60+'Разом ОНЗДМ2'!I60+'Разом ОНЗ Петр'!I60+'Разом ОНЗ Суб'!I60+'Разом ОНЗ Треп'!I60+'Разом ОНЗМош'!I60</f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22">
        <f>'Разом ОНЗ Б1'!D61+'Разом ОНЗДМ2'!D61+'Разом ОНЗ Петр'!D61+'Разом ОНЗ Суб'!D61+'Разом ОНЗ Треп'!D61+'Разом ОНЗМош'!D61</f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22">
        <f>'Разом ОНЗ Б1'!I61+'Разом ОНЗДМ2'!I61+'Разом ОНЗ Петр'!I61+'Разом ОНЗ Суб'!I61+'Разом ОНЗ Треп'!I61+'Разом ОНЗМош'!I61</f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22">
        <f>'Разом ОНЗ Б1'!D62+'Разом ОНЗДМ2'!D62+'Разом ОНЗ Петр'!D62+'Разом ОНЗ Суб'!D62+'Разом ОНЗ Треп'!D62+'Разом ОНЗМош'!D62</f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22">
        <f>'Разом ОНЗ Б1'!I62+'Разом ОНЗДМ2'!I62+'Разом ОНЗ Петр'!I62+'Разом ОНЗ Суб'!I62+'Разом ОНЗ Треп'!I62+'Разом ОНЗМош'!I62</f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22">
        <f>'Разом ОНЗ Б1'!D63+'Разом ОНЗДМ2'!D63+'Разом ОНЗ Петр'!D63+'Разом ОНЗ Суб'!D63+'Разом ОНЗ Треп'!D63+'Разом ОНЗМош'!D63</f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22">
        <f>'Разом ОНЗ Б1'!I63+'Разом ОНЗДМ2'!I63+'Разом ОНЗ Петр'!I63+'Разом ОНЗ Суб'!I63+'Разом ОНЗ Треп'!I63+'Разом ОНЗМош'!I63</f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22">
        <f>'Разом ОНЗ Б1'!D64+'Разом ОНЗДМ2'!D64+'Разом ОНЗ Петр'!D64+'Разом ОНЗ Суб'!D64+'Разом ОНЗ Треп'!D64+'Разом ОНЗМош'!D64</f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22">
        <f>'Разом ОНЗ Б1'!I64+'Разом ОНЗДМ2'!I64+'Разом ОНЗ Петр'!I64+'Разом ОНЗ Суб'!I64+'Разом ОНЗ Треп'!I64+'Разом ОНЗМош'!I64</f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'Разом ОНЗ Б1'!D65+'Разом ОНЗДМ2'!D65+'Разом ОНЗ Петр'!D65+'Разом ОНЗ Суб'!D65+'Разом ОНЗ Треп'!D65+'Разом ОНЗМош'!D65</f>
        <v>18748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'Разом ОНЗ Б1'!I65+'Разом ОНЗДМ2'!I65+'Разом ОНЗ Петр'!I65+'Разом ОНЗ Суб'!I65+'Разом ОНЗ Треп'!I65+'Разом ОНЗМош'!I65</f>
        <v>18748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'Разом ОНЗ Б1'!D66+'Разом ОНЗДМ2'!D66+'Разом ОНЗ Петр'!D66+'Разом ОНЗ Суб'!D66+'Разом ОНЗ Треп'!D66+'Разом ОНЗМош'!D66</f>
        <v>18748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'Разом ОНЗ Б1'!I66+'Разом ОНЗДМ2'!I66+'Разом ОНЗ Петр'!I66+'Разом ОНЗ Суб'!I66+'Разом ОНЗ Треп'!I66+'Разом ОНЗМош'!I66</f>
        <v>18748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22">
        <f>'Разом ОНЗ Б1'!D67+'Разом ОНЗДМ2'!D67+'Разом ОНЗ Петр'!D67+'Разом ОНЗ Суб'!D67+'Разом ОНЗ Треп'!D67+'Разом ОНЗМош'!D67</f>
        <v>18748</v>
      </c>
      <c r="E67" s="47" t="s">
        <v>33</v>
      </c>
      <c r="F67" s="47" t="s">
        <v>33</v>
      </c>
      <c r="G67" s="47" t="s">
        <v>33</v>
      </c>
      <c r="H67" s="47" t="s">
        <v>33</v>
      </c>
      <c r="I67" s="22">
        <f>'Разом ОНЗ Б1'!I67+'Разом ОНЗДМ2'!I67+'Разом ОНЗ Петр'!I67+'Разом ОНЗ Суб'!I67+'Разом ОНЗ Треп'!I67+'Разом ОНЗМош'!I67</f>
        <v>18748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22">
        <f>'Разом ОНЗ Б1'!D68+'Разом ОНЗДМ2'!D68+'Разом ОНЗ Петр'!D68+'Разом ОНЗ Суб'!D68+'Разом ОНЗ Треп'!D68+'Разом ОНЗМош'!D68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22">
        <f>'Разом ОНЗ Б1'!I68+'Разом ОНЗДМ2'!I68+'Разом ОНЗ Петр'!I68+'Разом ОНЗ Суб'!I68+'Разом ОНЗ Треп'!I68+'Разом ОНЗМош'!I68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22">
        <f>'Разом ОНЗ Б1'!D69+'Разом ОНЗДМ2'!D69+'Разом ОНЗ Петр'!D69+'Разом ОНЗ Суб'!D69+'Разом ОНЗ Треп'!D69+'Разом ОНЗМош'!D69</f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22">
        <f>'Разом ОНЗ Б1'!I69+'Разом ОНЗДМ2'!I69+'Разом ОНЗ Петр'!I69+'Разом ОНЗ Суб'!I69+'Разом ОНЗ Треп'!I69+'Разом ОНЗМош'!I69</f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22">
        <f>'Разом ОНЗ Б1'!D70+'Разом ОНЗДМ2'!D70+'Разом ОНЗ Петр'!D70+'Разом ОНЗ Суб'!D70+'Разом ОНЗ Треп'!D70+'Разом ОНЗМош'!D70</f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22">
        <f>'Разом ОНЗ Б1'!I70+'Разом ОНЗДМ2'!I70+'Разом ОНЗ Петр'!I70+'Разом ОНЗ Суб'!I70+'Разом ОНЗ Треп'!I70+'Разом ОНЗМош'!I70</f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22">
        <f>'Разом ОНЗ Б1'!D71+'Разом ОНЗДМ2'!D71+'Разом ОНЗ Петр'!D71+'Разом ОНЗ Суб'!D71+'Разом ОНЗ Треп'!D71+'Разом ОНЗМош'!D71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22">
        <f>'Разом ОНЗ Б1'!I71+'Разом ОНЗДМ2'!I71+'Разом ОНЗ Петр'!I71+'Разом ОНЗ Суб'!I71+'Разом ОНЗ Треп'!I71+'Разом ОНЗМош'!I71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22">
        <f>'Разом ОНЗ Б1'!D72+'Разом ОНЗДМ2'!D72+'Разом ОНЗ Петр'!D72+'Разом ОНЗ Суб'!D72+'Разом ОНЗ Треп'!D72+'Разом ОНЗМош'!D72</f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22">
        <f>'Разом ОНЗ Б1'!I72+'Разом ОНЗДМ2'!I72+'Разом ОНЗ Петр'!I72+'Разом ОНЗ Суб'!I72+'Разом ОНЗ Треп'!I72+'Разом ОНЗМош'!I72</f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22">
        <f>'Разом ОНЗ Б1'!D73+'Разом ОНЗДМ2'!D73+'Разом ОНЗ Петр'!D73+'Разом ОНЗ Суб'!D73+'Разом ОНЗ Треп'!D73+'Разом ОНЗМош'!D73</f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22">
        <f>'Разом ОНЗ Б1'!I73+'Разом ОНЗДМ2'!I73+'Разом ОНЗ Петр'!I73+'Разом ОНЗ Суб'!I73+'Разом ОНЗ Треп'!I73+'Разом ОНЗМош'!I73</f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22">
        <f>'Разом ОНЗ Б1'!D74+'Разом ОНЗДМ2'!D74+'Разом ОНЗ Петр'!D74+'Разом ОНЗ Суб'!D74+'Разом ОНЗ Треп'!D74+'Разом ОНЗМош'!D74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22">
        <f>'Разом ОНЗ Б1'!I74+'Разом ОНЗДМ2'!I74+'Разом ОНЗ Петр'!I74+'Разом ОНЗ Суб'!I74+'Разом ОНЗ Треп'!I74+'Разом ОНЗМош'!I74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22">
        <f>'Разом ОНЗ Б1'!D75+'Разом ОНЗДМ2'!D75+'Разом ОНЗ Петр'!D75+'Разом ОНЗ Суб'!D75+'Разом ОНЗ Треп'!D75+'Разом ОНЗМош'!D75</f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22">
        <f>'Разом ОНЗ Б1'!I75+'Разом ОНЗДМ2'!I75+'Разом ОНЗ Петр'!I75+'Разом ОНЗ Суб'!I75+'Разом ОНЗ Треп'!I75+'Разом ОНЗМош'!I75</f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22">
        <f>'Разом ОНЗ Б1'!D76+'Разом ОНЗДМ2'!D76+'Разом ОНЗ Петр'!D76+'Разом ОНЗ Суб'!D76+'Разом ОНЗ Треп'!D76+'Разом ОНЗМош'!D76</f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22">
        <f>'Разом ОНЗ Б1'!I76+'Разом ОНЗДМ2'!I76+'Разом ОНЗ Петр'!I76+'Разом ОНЗ Суб'!I76+'Разом ОНЗ Треп'!I76+'Разом ОНЗМош'!I76</f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22">
        <f>'Разом ОНЗ Б1'!D77+'Разом ОНЗДМ2'!D77+'Разом ОНЗ Петр'!D77+'Разом ОНЗ Суб'!D77+'Разом ОНЗ Треп'!D77+'Разом ОНЗМош'!D77</f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22">
        <f>'Разом ОНЗ Б1'!I77+'Разом ОНЗДМ2'!I77+'Разом ОНЗ Петр'!I77+'Разом ОНЗ Суб'!I77+'Разом ОНЗ Треп'!I77+'Разом ОНЗМош'!I77</f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22">
        <f>'Разом ОНЗ Б1'!D78+'Разом ОНЗДМ2'!D78+'Разом ОНЗ Петр'!D78+'Разом ОНЗ Суб'!D78+'Разом ОНЗ Треп'!D78+'Разом ОНЗМош'!D78</f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22">
        <f>'Разом ОНЗ Б1'!I78+'Разом ОНЗДМ2'!I78+'Разом ОНЗ Петр'!I78+'Разом ОНЗ Суб'!I78+'Разом ОНЗ Треп'!I78+'Разом ОНЗМош'!I78</f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22">
        <f>'Разом ОНЗ Б1'!D79+'Разом ОНЗДМ2'!D79+'Разом ОНЗ Петр'!D79+'Разом ОНЗ Суб'!D79+'Разом ОНЗ Треп'!D79+'Разом ОНЗМош'!D79</f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22">
        <f>'Разом ОНЗ Б1'!I79+'Разом ОНЗДМ2'!I79+'Разом ОНЗ Петр'!I79+'Разом ОНЗ Суб'!I79+'Разом ОНЗ Треп'!I79+'Разом ОНЗМош'!I79</f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'Разом ОНЗ Б1'!D80+'Разом ОНЗДМ2'!D80+'Разом ОНЗ Петр'!D80+'Разом ОНЗ Суб'!D80+'Разом ОНЗ Треп'!D80+'Разом ОНЗМош'!D80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'Разом ОНЗ Б1'!I80+'Разом ОНЗДМ2'!I80+'Разом ОНЗ Петр'!I80+'Разом ОНЗ Суб'!I80+'Разом ОНЗ Треп'!I80+'Разом ОНЗМош'!I80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22">
        <f>'Разом ОНЗ Б1'!D81+'Разом ОНЗДМ2'!D81+'Разом ОНЗ Петр'!D81+'Разом ОНЗ Суб'!D81+'Разом ОНЗ Треп'!D81+'Разом ОНЗМош'!D81</f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22">
        <f>'Разом ОНЗ Б1'!I81+'Разом ОНЗДМ2'!I81+'Разом ОНЗ Петр'!I81+'Разом ОНЗ Суб'!I81+'Разом ОНЗ Треп'!I81+'Разом ОНЗМош'!I81</f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22">
        <f>'Разом ОНЗ Б1'!D82+'Разом ОНЗДМ2'!D82+'Разом ОНЗ Петр'!D82+'Разом ОНЗ Суб'!D82+'Разом ОНЗ Треп'!D82+'Разом ОНЗМош'!D82</f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22">
        <f>'Разом ОНЗ Б1'!I82+'Разом ОНЗДМ2'!I82+'Разом ОНЗ Петр'!I82+'Разом ОНЗ Суб'!I82+'Разом ОНЗ Треп'!I82+'Разом ОНЗМош'!I82</f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22">
        <f>'Разом ОНЗ Б1'!D83+'Разом ОНЗДМ2'!D83+'Разом ОНЗ Петр'!D83+'Разом ОНЗ Суб'!D83+'Разом ОНЗ Треп'!D83+'Разом ОНЗМош'!D83</f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22">
        <f>'Разом ОНЗ Б1'!I83+'Разом ОНЗДМ2'!I83+'Разом ОНЗ Петр'!I83+'Разом ОНЗ Суб'!I83+'Разом ОНЗ Треп'!I83+'Разом ОНЗМош'!I83</f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22">
        <f>'Разом ОНЗ Б1'!D84+'Разом ОНЗДМ2'!D84+'Разом ОНЗ Петр'!D84+'Разом ОНЗ Суб'!D84+'Разом ОНЗ Треп'!D84+'Разом ОНЗМош'!D84</f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22">
        <f>'Разом ОНЗ Б1'!I84+'Разом ОНЗДМ2'!I84+'Разом ОНЗ Петр'!I84+'Разом ОНЗ Суб'!I84+'Разом ОНЗ Треп'!I84+'Разом ОНЗМош'!I84</f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  <row r="100" ht="15">
      <c r="C100" t="s">
        <v>121</v>
      </c>
    </row>
  </sheetData>
  <sheetProtection/>
  <mergeCells count="37">
    <mergeCell ref="H1:K2"/>
    <mergeCell ref="B96:C96"/>
    <mergeCell ref="E96:G96"/>
    <mergeCell ref="B93:C93"/>
    <mergeCell ref="E93:H93"/>
    <mergeCell ref="B94:C94"/>
    <mergeCell ref="E94:G94"/>
    <mergeCell ref="B95:C95"/>
    <mergeCell ref="E95:H95"/>
    <mergeCell ref="A15:C15"/>
    <mergeCell ref="E15:M15"/>
    <mergeCell ref="G18:G20"/>
    <mergeCell ref="A18:A20"/>
    <mergeCell ref="A13:C13"/>
    <mergeCell ref="H18:H20"/>
    <mergeCell ref="C18:C20"/>
    <mergeCell ref="E14:K14"/>
    <mergeCell ref="K9:L9"/>
    <mergeCell ref="E13:K13"/>
    <mergeCell ref="A14:C14"/>
    <mergeCell ref="E18:F19"/>
    <mergeCell ref="B18:B20"/>
    <mergeCell ref="K18:L19"/>
    <mergeCell ref="I18:J19"/>
    <mergeCell ref="A12:C12"/>
    <mergeCell ref="E12:I12"/>
    <mergeCell ref="D18:D20"/>
    <mergeCell ref="B11:I11"/>
    <mergeCell ref="K10:L10"/>
    <mergeCell ref="K11:L11"/>
    <mergeCell ref="A3:K3"/>
    <mergeCell ref="A4:K4"/>
    <mergeCell ref="B9:I9"/>
    <mergeCell ref="A5:C5"/>
    <mergeCell ref="B10:I10"/>
    <mergeCell ref="A6:K6"/>
    <mergeCell ref="K8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9">
      <selection activeCell="H44" sqref="H44"/>
    </sheetView>
  </sheetViews>
  <sheetFormatPr defaultColWidth="9.140625" defaultRowHeight="15"/>
  <cols>
    <col min="1" max="1" width="69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49.5" customHeight="1">
      <c r="A9" s="10" t="s">
        <v>7</v>
      </c>
      <c r="B9" s="63" t="s">
        <v>130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4.2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2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4.2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.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1653.4</v>
      </c>
      <c r="E22" s="31">
        <v>0.29</v>
      </c>
      <c r="F22" s="31">
        <v>0</v>
      </c>
      <c r="G22" s="31">
        <v>0</v>
      </c>
      <c r="H22" s="22">
        <f>SUM(H23:H26)</f>
        <v>1653.4</v>
      </c>
      <c r="I22" s="47" t="s">
        <v>33</v>
      </c>
      <c r="J22" s="47" t="s">
        <v>33</v>
      </c>
      <c r="K22" s="22">
        <f>E22+H22-I28</f>
        <v>0.2899999999999636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1653.4</v>
      </c>
      <c r="E23" s="47"/>
      <c r="F23" s="47"/>
      <c r="G23" s="47"/>
      <c r="H23" s="49">
        <v>1653.4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4.75" customHeight="1" thickBot="1" thickTop="1">
      <c r="A24" s="50" t="s">
        <v>37</v>
      </c>
      <c r="B24" s="28" t="s">
        <v>33</v>
      </c>
      <c r="C24" s="37" t="s">
        <v>38</v>
      </c>
      <c r="D24" s="49">
        <v>0</v>
      </c>
      <c r="E24" s="47" t="s">
        <v>33</v>
      </c>
      <c r="F24" s="47" t="s">
        <v>33</v>
      </c>
      <c r="G24" s="47" t="s">
        <v>33</v>
      </c>
      <c r="H24" s="49"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3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0.2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1653.4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1653.4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1653.4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1653.4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1653.4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1653.4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/>
      <c r="E37" s="47"/>
      <c r="F37" s="47"/>
      <c r="G37" s="47"/>
      <c r="H37" s="47"/>
      <c r="I37" s="32"/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1653.4</v>
      </c>
      <c r="E39" s="47"/>
      <c r="F39" s="47"/>
      <c r="G39" s="47"/>
      <c r="H39" s="47"/>
      <c r="I39" s="32">
        <v>1653.4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/>
      <c r="E40" s="47"/>
      <c r="F40" s="47"/>
      <c r="G40" s="47"/>
      <c r="H40" s="47"/>
      <c r="I40" s="32"/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/>
      <c r="E67" s="47"/>
      <c r="F67" s="47"/>
      <c r="G67" s="47"/>
      <c r="H67" s="47"/>
      <c r="I67" s="32"/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3">
      <selection activeCell="G25" sqref="G25"/>
    </sheetView>
  </sheetViews>
  <sheetFormatPr defaultColWidth="9.140625" defaultRowHeight="15"/>
  <cols>
    <col min="1" max="1" width="70.57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6" customHeight="1">
      <c r="A9" s="10" t="s">
        <v>7</v>
      </c>
      <c r="B9" s="63" t="s">
        <v>129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3.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0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3.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48171.07</v>
      </c>
      <c r="E22" s="31">
        <v>45.6</v>
      </c>
      <c r="F22" s="31">
        <v>0</v>
      </c>
      <c r="G22" s="31">
        <v>0</v>
      </c>
      <c r="H22" s="22">
        <f>SUM(H23:H26)</f>
        <v>48171.07</v>
      </c>
      <c r="I22" s="47" t="s">
        <v>33</v>
      </c>
      <c r="J22" s="47" t="s">
        <v>33</v>
      </c>
      <c r="K22" s="22">
        <f>E22+H22-I28</f>
        <v>60.599999999998545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36846.07</v>
      </c>
      <c r="E23" s="47"/>
      <c r="F23" s="47"/>
      <c r="G23" s="47"/>
      <c r="H23" s="49">
        <v>36846.07</v>
      </c>
      <c r="I23" s="47"/>
      <c r="J23" s="47" t="s">
        <v>33</v>
      </c>
      <c r="K23" s="47" t="s">
        <v>33</v>
      </c>
      <c r="L23" s="47" t="s">
        <v>33</v>
      </c>
    </row>
    <row r="24" spans="1:12" ht="29.25" customHeight="1" thickBot="1" thickTop="1">
      <c r="A24" s="50" t="s">
        <v>37</v>
      </c>
      <c r="B24" s="28" t="s">
        <v>33</v>
      </c>
      <c r="C24" s="37" t="s">
        <v>38</v>
      </c>
      <c r="D24" s="49">
        <v>11325</v>
      </c>
      <c r="E24" s="47"/>
      <c r="F24" s="47"/>
      <c r="G24" s="47"/>
      <c r="H24" s="49">
        <v>11325</v>
      </c>
      <c r="I24" s="47"/>
      <c r="J24" s="47" t="s">
        <v>33</v>
      </c>
      <c r="K24" s="47" t="s">
        <v>33</v>
      </c>
      <c r="L24" s="47" t="s">
        <v>33</v>
      </c>
    </row>
    <row r="25" spans="1:12" ht="46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1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48171.07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48156.07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48171.07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48156.07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48171.07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48156.07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11325</v>
      </c>
      <c r="E37" s="47" t="s">
        <v>33</v>
      </c>
      <c r="F37" s="47" t="s">
        <v>33</v>
      </c>
      <c r="G37" s="47" t="s">
        <v>33</v>
      </c>
      <c r="H37" s="47"/>
      <c r="I37" s="32">
        <v>11310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32"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36846.07</v>
      </c>
      <c r="E39" s="47"/>
      <c r="F39" s="47"/>
      <c r="G39" s="47"/>
      <c r="H39" s="47"/>
      <c r="I39" s="32">
        <v>36846.07</v>
      </c>
      <c r="J39" s="32"/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32"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/>
      <c r="E67" s="47"/>
      <c r="F67" s="47"/>
      <c r="G67" s="47"/>
      <c r="H67" s="47"/>
      <c r="I67" s="32"/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/>
      <c r="E68" s="47"/>
      <c r="F68" s="47"/>
      <c r="G68" s="47"/>
      <c r="H68" s="47"/>
      <c r="I68" s="30"/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M97"/>
  <sheetViews>
    <sheetView zoomScalePageLayoutView="0" workbookViewId="0" topLeftCell="A13">
      <selection activeCell="D23" sqref="D23"/>
    </sheetView>
  </sheetViews>
  <sheetFormatPr defaultColWidth="9.140625" defaultRowHeight="15"/>
  <cols>
    <col min="1" max="1" width="67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5.25" customHeight="1">
      <c r="A9" s="10" t="s">
        <v>7</v>
      </c>
      <c r="B9" s="63" t="s">
        <v>123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21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0.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9.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6.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Петр!D22+Пант!D22</f>
        <v>63098.479999999996</v>
      </c>
      <c r="E22" s="22">
        <f>Петр!E22+Пант!E22</f>
        <v>89.01</v>
      </c>
      <c r="F22" s="22">
        <f>Петр!F22+Пант!F22</f>
        <v>0</v>
      </c>
      <c r="G22" s="22">
        <f>Петр!G22+Пант!G22</f>
        <v>0</v>
      </c>
      <c r="H22" s="22">
        <f>Петр!H22+Пант!H22</f>
        <v>60798.479999999996</v>
      </c>
      <c r="I22" s="47" t="s">
        <v>33</v>
      </c>
      <c r="J22" s="47" t="s">
        <v>33</v>
      </c>
      <c r="K22" s="22">
        <f>Петр!K22+Пант!K22</f>
        <v>89.01000000000204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22">
        <f>Петр!D23+Пант!D23</f>
        <v>60788.479999999996</v>
      </c>
      <c r="E23" s="47" t="s">
        <v>33</v>
      </c>
      <c r="F23" s="47" t="s">
        <v>33</v>
      </c>
      <c r="G23" s="47" t="s">
        <v>33</v>
      </c>
      <c r="H23" s="22">
        <f>Петр!H23+Пант!H23</f>
        <v>60798.479999999996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6.25" customHeight="1" thickBot="1" thickTop="1">
      <c r="A24" s="50" t="s">
        <v>37</v>
      </c>
      <c r="B24" s="28" t="s">
        <v>33</v>
      </c>
      <c r="C24" s="37" t="s">
        <v>38</v>
      </c>
      <c r="D24" s="22">
        <f>Петр!D24+Пант!D24</f>
        <v>0</v>
      </c>
      <c r="E24" s="47" t="s">
        <v>33</v>
      </c>
      <c r="F24" s="47" t="s">
        <v>33</v>
      </c>
      <c r="G24" s="47" t="s">
        <v>33</v>
      </c>
      <c r="H24" s="22">
        <f>Петр!H24+Пант!H24</f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4.25" customHeight="1" thickBot="1" thickTop="1">
      <c r="A25" s="50" t="s">
        <v>39</v>
      </c>
      <c r="B25" s="28" t="s">
        <v>33</v>
      </c>
      <c r="C25" s="37" t="s">
        <v>40</v>
      </c>
      <c r="D25" s="22">
        <f>Петр!D25+Пант!D25</f>
        <v>0</v>
      </c>
      <c r="E25" s="47" t="s">
        <v>33</v>
      </c>
      <c r="F25" s="47" t="s">
        <v>33</v>
      </c>
      <c r="G25" s="47" t="s">
        <v>33</v>
      </c>
      <c r="H25" s="22">
        <f>Петр!H25+Пант!H25</f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2.5" customHeight="1" thickBot="1" thickTop="1">
      <c r="A26" s="50" t="s">
        <v>41</v>
      </c>
      <c r="B26" s="28" t="s">
        <v>33</v>
      </c>
      <c r="C26" s="37" t="s">
        <v>42</v>
      </c>
      <c r="D26" s="22">
        <f>Петр!D26+Пант!D26</f>
        <v>0</v>
      </c>
      <c r="E26" s="47" t="s">
        <v>33</v>
      </c>
      <c r="F26" s="47" t="s">
        <v>33</v>
      </c>
      <c r="G26" s="47" t="s">
        <v>33</v>
      </c>
      <c r="H26" s="22">
        <f>Петр!H26+Пант!H26</f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22">
        <f>Петр!D27+Пант!D27</f>
        <v>2310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Петр!D28+Пант!D28</f>
        <v>63108.479999999996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Петр!I28+Пант!I28</f>
        <v>60798.479999999996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22">
        <f>Петр!D29+Пант!D29</f>
        <v>0</v>
      </c>
      <c r="E29" s="47"/>
      <c r="F29" s="47"/>
      <c r="G29" s="47"/>
      <c r="H29" s="47"/>
      <c r="I29" s="22">
        <f>Петр!I29+Пант!I29</f>
        <v>0</v>
      </c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Петр!D30+Пант!D30</f>
        <v>54360.479999999996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Петр!I30+Пант!I30</f>
        <v>52050.479999999996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Петр!D31+Пант!D31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Петр!I31+Пант!I31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22">
        <f>Петр!D32+Пант!D32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22">
        <f>Петр!I32+Пант!I32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22">
        <f>Петр!D33+Пант!D33</f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22">
        <f>Петр!I33+Пант!I33</f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22">
        <f>Петр!D34+Пант!D34</f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22">
        <f>Петр!I34+Пант!I34</f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22">
        <f>Петр!D35+Пант!D35</f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22">
        <f>Петр!I35+Пант!I35</f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Петр!D36+Пант!D36</f>
        <v>54360.479999999996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Петр!I36+Пант!I36</f>
        <v>52050.479999999996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22">
        <f>Петр!D37+Пант!D37</f>
        <v>2310</v>
      </c>
      <c r="E37" s="47" t="s">
        <v>33</v>
      </c>
      <c r="F37" s="47" t="s">
        <v>33</v>
      </c>
      <c r="G37" s="47" t="s">
        <v>33</v>
      </c>
      <c r="H37" s="47" t="s">
        <v>33</v>
      </c>
      <c r="I37" s="22">
        <f>Петр!I37+Пант!I37</f>
        <v>0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22">
        <f>Петр!D38+Пант!D38</f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22">
        <f>Петр!I38+Пант!I38</f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22">
        <f>Петр!D39+Пант!D39</f>
        <v>52050.479999999996</v>
      </c>
      <c r="E39" s="47" t="s">
        <v>33</v>
      </c>
      <c r="F39" s="47" t="s">
        <v>33</v>
      </c>
      <c r="G39" s="47" t="s">
        <v>33</v>
      </c>
      <c r="H39" s="47" t="s">
        <v>33</v>
      </c>
      <c r="I39" s="22">
        <f>Петр!I39+Пант!I39</f>
        <v>52050.479999999996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22">
        <f>Петр!D40+Пант!D40</f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22">
        <f>Петр!I40+Пант!I40</f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22">
        <f>Петр!D41+Пант!D41</f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22">
        <f>Петр!I41+Пант!I41</f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22">
        <f>Петр!D42+Пант!D42</f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22">
        <f>Петр!I42+Пант!I42</f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22">
        <f>Петр!D43+Пант!D43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22">
        <f>Петр!I43+Пант!I43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22">
        <f>Петр!D44+Пант!D44</f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22">
        <f>Петр!I44+Пант!I44</f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22">
        <f>Петр!D45+Пант!D45</f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22">
        <f>Петр!I45+Пант!I45</f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22">
        <f>Петр!D46+Пант!D46</f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22">
        <f>Петр!I46+Пант!I46</f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22">
        <f>Петр!D47+Пант!D47</f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22">
        <f>Петр!I47+Пант!I47</f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22">
        <f>Петр!D48+Пант!D48</f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22">
        <f>Петр!I48+Пант!I48</f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22">
        <f>Петр!D49+Пант!D49</f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22">
        <f>Петр!I49+Пант!I49</f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22">
        <f>Петр!D50+Пант!D50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22">
        <f>Петр!I50+Пант!I50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22">
        <f>Петр!D51+Пант!D51</f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22">
        <f>Петр!I51+Пант!I51</f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22">
        <f>Петр!D52+Пант!D52</f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22">
        <f>Петр!I52+Пант!I52</f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f>Петр!D53+Пант!D53</f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f>Петр!I53+Пант!I53</f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22">
        <f>Петр!D54+Пант!D54</f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22">
        <f>Петр!I54+Пант!I54</f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22">
        <f>Петр!D55+Пант!D55</f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22">
        <f>Петр!I55+Пант!I55</f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f>Петр!D56+Пант!D56</f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f>Петр!I56+Пант!I56</f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22">
        <f>Петр!D57+Пант!D57</f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22">
        <f>Петр!I57+Пант!I57</f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22">
        <f>Петр!D58+Пант!D58</f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22">
        <f>Петр!I58+Пант!I58</f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22">
        <f>Петр!D59+Пант!D59</f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22">
        <f>Петр!I59+Пант!I59</f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f>Петр!D60+Пант!D60</f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f>Петр!I60+Пант!I60</f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22">
        <f>Петр!D61+Пант!D61</f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22">
        <f>Петр!I61+Пант!I61</f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22">
        <f>Петр!D62+Пант!D62</f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22">
        <f>Петр!I62+Пант!I62</f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22">
        <f>Петр!D63+Пант!D63</f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22">
        <f>Петр!I63+Пант!I63</f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22">
        <f>Петр!D64+Пант!D64</f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22">
        <f>Петр!I64+Пант!I64</f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Петр!D65+Пант!D65</f>
        <v>8748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Петр!I65+Пант!I65</f>
        <v>8748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Петр!D66+Пант!D66</f>
        <v>8748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Петр!I66+Пант!I66</f>
        <v>8748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22">
        <f>Петр!D67+Пант!D67</f>
        <v>8748</v>
      </c>
      <c r="E67" s="47" t="s">
        <v>33</v>
      </c>
      <c r="F67" s="47" t="s">
        <v>33</v>
      </c>
      <c r="G67" s="47" t="s">
        <v>33</v>
      </c>
      <c r="H67" s="47" t="s">
        <v>33</v>
      </c>
      <c r="I67" s="22">
        <f>Петр!I67+Пант!I67</f>
        <v>8748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22">
        <f>Петр!D68+Пант!D68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22">
        <f>Петр!I68+Пант!I68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22">
        <f>Петр!D69+Пант!D69</f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22">
        <f>Петр!I69+Пант!I69</f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22">
        <f>Петр!D70+Пант!D70</f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22">
        <f>Петр!I70+Пант!I70</f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22">
        <f>Петр!D71+Пант!D71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22">
        <f>Петр!I71+Пант!I71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22">
        <f>Петр!D72+Пант!D72</f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22">
        <f>Петр!I72+Пант!I72</f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22">
        <f>Петр!D73+Пант!D73</f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22">
        <f>Петр!I73+Пант!I73</f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22">
        <f>Петр!D74+Пант!D74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22">
        <f>Петр!I74+Пант!I74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22">
        <f>Петр!D75+Пант!D75</f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22">
        <f>Петр!I75+Пант!I75</f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22">
        <f>Петр!D76+Пант!D76</f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22">
        <f>Петр!I76+Пант!I76</f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22">
        <f>Петр!D77+Пант!D77</f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22">
        <f>Петр!I77+Пант!I77</f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22">
        <f>Петр!D78+Пант!D78</f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22">
        <f>Петр!I78+Пант!I78</f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22">
        <f>Петр!D79+Пант!D79</f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22">
        <f>Петр!I79+Пант!I79</f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Петр!D80+Пант!D80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Петр!I80+Пант!I80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22">
        <f>Петр!D81+Пант!D81</f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22">
        <f>Петр!I81+Пант!I81</f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22">
        <f>Петр!D82+Пант!D82</f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22">
        <f>Петр!I82+Пант!I82</f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22">
        <f>Петр!D83+Пант!D83</f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22">
        <f>Петр!I83+Пант!I83</f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22">
        <f>Петр!D84+Пант!D84</f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22">
        <f>Петр!I84+Пант!I84</f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A12:C12"/>
    <mergeCell ref="E12:I12"/>
    <mergeCell ref="A13:C13"/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8:A20"/>
    <mergeCell ref="B18:B20"/>
    <mergeCell ref="C18:C20"/>
    <mergeCell ref="D18:D20"/>
    <mergeCell ref="K18:L19"/>
    <mergeCell ref="B96:C96"/>
    <mergeCell ref="E96:G96"/>
    <mergeCell ref="B93:C93"/>
    <mergeCell ref="E93:H93"/>
    <mergeCell ref="B94:C94"/>
    <mergeCell ref="B95:C95"/>
    <mergeCell ref="E95:H95"/>
    <mergeCell ref="E13:K13"/>
    <mergeCell ref="A14:C14"/>
    <mergeCell ref="E14:K14"/>
    <mergeCell ref="A15:C15"/>
    <mergeCell ref="E15:M15"/>
    <mergeCell ref="E94:G94"/>
    <mergeCell ref="I18:J19"/>
    <mergeCell ref="E18:F19"/>
    <mergeCell ref="G18:G20"/>
    <mergeCell ref="H18:H2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6">
      <selection activeCell="D25" sqref="D25"/>
    </sheetView>
  </sheetViews>
  <sheetFormatPr defaultColWidth="9.140625" defaultRowHeight="15"/>
  <cols>
    <col min="1" max="1" width="69.0039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9.75" customHeight="1">
      <c r="A9" s="10" t="s">
        <v>7</v>
      </c>
      <c r="B9" s="63" t="s">
        <v>123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6.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1.2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5.7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.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21465.66</v>
      </c>
      <c r="E22" s="31">
        <v>89</v>
      </c>
      <c r="F22" s="31">
        <v>0</v>
      </c>
      <c r="G22" s="31">
        <v>0</v>
      </c>
      <c r="H22" s="22">
        <f>SUM(H23:H26)</f>
        <v>21465.66</v>
      </c>
      <c r="I22" s="47" t="s">
        <v>33</v>
      </c>
      <c r="J22" s="47" t="s">
        <v>33</v>
      </c>
      <c r="K22" s="22">
        <f>E22+H22-I28</f>
        <v>89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21465.66</v>
      </c>
      <c r="E23" s="47"/>
      <c r="F23" s="47"/>
      <c r="G23" s="47"/>
      <c r="H23" s="49">
        <v>21465.66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30.75" customHeight="1" thickBot="1" thickTop="1">
      <c r="A24" s="50" t="s">
        <v>37</v>
      </c>
      <c r="B24" s="28" t="s">
        <v>33</v>
      </c>
      <c r="C24" s="37" t="s">
        <v>38</v>
      </c>
      <c r="D24" s="49"/>
      <c r="E24" s="47"/>
      <c r="F24" s="47"/>
      <c r="G24" s="47"/>
      <c r="H24" s="49"/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9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0.2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21465.66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21465.66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21465.66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21465.66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21465.66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21465.66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/>
      <c r="E37" s="47"/>
      <c r="F37" s="47"/>
      <c r="G37" s="47"/>
      <c r="H37" s="47"/>
      <c r="I37" s="32"/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21465.66</v>
      </c>
      <c r="E39" s="47"/>
      <c r="F39" s="47"/>
      <c r="G39" s="47"/>
      <c r="H39" s="47"/>
      <c r="I39" s="32">
        <v>21465.66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32"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/>
      <c r="E67" s="47"/>
      <c r="F67" s="47"/>
      <c r="G67" s="47"/>
      <c r="H67" s="47"/>
      <c r="I67" s="32"/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/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6">
      <selection activeCell="D25" sqref="D25"/>
    </sheetView>
  </sheetViews>
  <sheetFormatPr defaultColWidth="9.140625" defaultRowHeight="15"/>
  <cols>
    <col min="1" max="1" width="67.7109375" style="0" customWidth="1"/>
    <col min="4" max="4" width="9.28125" style="0" bestFit="1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48.75" customHeight="1">
      <c r="A9" s="10" t="s">
        <v>7</v>
      </c>
      <c r="B9" s="63" t="s">
        <v>131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6.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4.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4.2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2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41632.82</v>
      </c>
      <c r="E22" s="31">
        <v>0.01</v>
      </c>
      <c r="F22" s="31">
        <v>0</v>
      </c>
      <c r="G22" s="31">
        <v>0</v>
      </c>
      <c r="H22" s="22">
        <f>SUM(H23:H26)</f>
        <v>39332.82</v>
      </c>
      <c r="I22" s="47" t="s">
        <v>33</v>
      </c>
      <c r="J22" s="47" t="s">
        <v>33</v>
      </c>
      <c r="K22" s="22">
        <f>E22+H22-I28</f>
        <v>0.010000000002037268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39322.82</v>
      </c>
      <c r="E23" s="47"/>
      <c r="F23" s="47"/>
      <c r="G23" s="47"/>
      <c r="H23" s="49">
        <v>39332.82</v>
      </c>
      <c r="I23" s="47"/>
      <c r="J23" s="47" t="s">
        <v>33</v>
      </c>
      <c r="K23" s="47" t="s">
        <v>33</v>
      </c>
      <c r="L23" s="47" t="s">
        <v>33</v>
      </c>
    </row>
    <row r="24" spans="1:12" ht="30" customHeight="1" thickBot="1" thickTop="1">
      <c r="A24" s="50" t="s">
        <v>37</v>
      </c>
      <c r="B24" s="28" t="s">
        <v>33</v>
      </c>
      <c r="C24" s="37" t="s">
        <v>38</v>
      </c>
      <c r="D24" s="49">
        <v>0</v>
      </c>
      <c r="E24" s="47" t="s">
        <v>33</v>
      </c>
      <c r="F24" s="47" t="s">
        <v>33</v>
      </c>
      <c r="G24" s="47" t="s">
        <v>33</v>
      </c>
      <c r="H24" s="49"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5.7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19.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2310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41642.82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39332.82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32894.82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30584.82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32894.82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30584.82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2310</v>
      </c>
      <c r="E37" s="47"/>
      <c r="F37" s="47"/>
      <c r="G37" s="47"/>
      <c r="H37" s="47"/>
      <c r="I37" s="32"/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30584.82</v>
      </c>
      <c r="E39" s="47"/>
      <c r="F39" s="47"/>
      <c r="G39" s="47"/>
      <c r="H39" s="47"/>
      <c r="I39" s="32">
        <v>30584.82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/>
      <c r="E40" s="47"/>
      <c r="F40" s="47"/>
      <c r="G40" s="47"/>
      <c r="H40" s="47"/>
      <c r="I40" s="32"/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8748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8748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8748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8748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>
        <v>8748</v>
      </c>
      <c r="E67" s="47"/>
      <c r="F67" s="47"/>
      <c r="G67" s="47"/>
      <c r="H67" s="47"/>
      <c r="I67" s="32">
        <v>8748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M97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64.8515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27.75" customHeight="1">
      <c r="A9" s="10" t="s">
        <v>7</v>
      </c>
      <c r="B9" s="63" t="s">
        <v>133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9.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9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5.7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Суб!D22+НРом!D22</f>
        <v>47674.40000000001</v>
      </c>
      <c r="E22" s="22">
        <f>Суб!E22+НРом!E22</f>
        <v>6500.64</v>
      </c>
      <c r="F22" s="22">
        <f>Суб!F22+НРом!F22</f>
        <v>0</v>
      </c>
      <c r="G22" s="22">
        <f>Суб!G22+НРом!G22</f>
        <v>0</v>
      </c>
      <c r="H22" s="22">
        <f>Суб!H22+НРом!H22</f>
        <v>41174.40000000001</v>
      </c>
      <c r="I22" s="47" t="s">
        <v>33</v>
      </c>
      <c r="J22" s="47" t="s">
        <v>33</v>
      </c>
      <c r="K22" s="22">
        <f>Суб!K22+НРом!K22</f>
        <v>0.6400000000066939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22">
        <f>Суб!D23+НРом!D23</f>
        <v>36174.4</v>
      </c>
      <c r="E23" s="47" t="s">
        <v>33</v>
      </c>
      <c r="F23" s="47" t="s">
        <v>33</v>
      </c>
      <c r="G23" s="47" t="s">
        <v>33</v>
      </c>
      <c r="H23" s="22">
        <f>Суб!H23+НРом!H23</f>
        <v>36174.4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38.25" customHeight="1" thickBot="1" thickTop="1">
      <c r="A24" s="50" t="s">
        <v>37</v>
      </c>
      <c r="B24" s="28" t="s">
        <v>33</v>
      </c>
      <c r="C24" s="37" t="s">
        <v>38</v>
      </c>
      <c r="D24" s="22">
        <f>Суб!D24+НРом!D24</f>
        <v>5000</v>
      </c>
      <c r="E24" s="47" t="s">
        <v>33</v>
      </c>
      <c r="F24" s="47" t="s">
        <v>33</v>
      </c>
      <c r="G24" s="47" t="s">
        <v>33</v>
      </c>
      <c r="H24" s="22">
        <f>Суб!H24+НРом!H24</f>
        <v>5000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9.5" customHeight="1" thickBot="1" thickTop="1">
      <c r="A25" s="50" t="s">
        <v>39</v>
      </c>
      <c r="B25" s="28" t="s">
        <v>33</v>
      </c>
      <c r="C25" s="37" t="s">
        <v>40</v>
      </c>
      <c r="D25" s="22">
        <f>Суб!D25+НРом!D25</f>
        <v>0</v>
      </c>
      <c r="E25" s="47" t="s">
        <v>33</v>
      </c>
      <c r="F25" s="47" t="s">
        <v>33</v>
      </c>
      <c r="G25" s="47" t="s">
        <v>33</v>
      </c>
      <c r="H25" s="22">
        <f>Суб!H25+НРом!H25</f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2.5" customHeight="1" thickBot="1" thickTop="1">
      <c r="A26" s="50" t="s">
        <v>41</v>
      </c>
      <c r="B26" s="28" t="s">
        <v>33</v>
      </c>
      <c r="C26" s="37" t="s">
        <v>42</v>
      </c>
      <c r="D26" s="22">
        <f>Суб!D26+НРом!D26</f>
        <v>0</v>
      </c>
      <c r="E26" s="47" t="s">
        <v>33</v>
      </c>
      <c r="F26" s="47" t="s">
        <v>33</v>
      </c>
      <c r="G26" s="47" t="s">
        <v>33</v>
      </c>
      <c r="H26" s="22">
        <f>Суб!H26+НРом!H26</f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22">
        <f>Суб!D27+НРом!D27</f>
        <v>6500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Суб!D28+НРом!D28</f>
        <v>54174.399999999994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Суб!I28+НРом!I28</f>
        <v>47674.399999999994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22">
        <f>Суб!D29+НРом!D29</f>
        <v>0</v>
      </c>
      <c r="E29" s="47"/>
      <c r="F29" s="47"/>
      <c r="G29" s="47"/>
      <c r="H29" s="47"/>
      <c r="I29" s="22">
        <f>Суб!I29+НРом!I29</f>
        <v>0</v>
      </c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Суб!D30+НРом!D30</f>
        <v>54174.399999999994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Суб!I30+НРом!I30</f>
        <v>47674.399999999994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Суб!D31+НРом!D31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Суб!I31+НРом!I31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22">
        <f>Суб!D32+НРом!D32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22">
        <f>Суб!I32+НРом!I32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22">
        <f>Суб!D33+НРом!D33</f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22">
        <f>Суб!I33+НРом!I33</f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22">
        <f>Суб!D34+НРом!D34</f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22">
        <f>Суб!I34+НРом!I34</f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22">
        <f>Суб!D35+НРом!D35</f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22">
        <f>Суб!I35+НРом!I35</f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Суб!D36+НРом!D36</f>
        <v>54174.399999999994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Суб!I36+НРом!I36</f>
        <v>47674.399999999994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22">
        <f>Суб!D37+НРом!D37</f>
        <v>40856.35</v>
      </c>
      <c r="E37" s="47" t="s">
        <v>33</v>
      </c>
      <c r="F37" s="47" t="s">
        <v>33</v>
      </c>
      <c r="G37" s="47" t="s">
        <v>33</v>
      </c>
      <c r="H37" s="47" t="s">
        <v>33</v>
      </c>
      <c r="I37" s="22">
        <f>Суб!I37+НРом!I37</f>
        <v>34356.35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22">
        <f>Суб!D38+НРом!D38</f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22">
        <f>Суб!I38+НРом!I38</f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22">
        <f>Суб!D39+НРом!D39</f>
        <v>13318.05</v>
      </c>
      <c r="E39" s="47" t="s">
        <v>33</v>
      </c>
      <c r="F39" s="47" t="s">
        <v>33</v>
      </c>
      <c r="G39" s="47" t="s">
        <v>33</v>
      </c>
      <c r="H39" s="47" t="s">
        <v>33</v>
      </c>
      <c r="I39" s="22">
        <f>Суб!I39+НРом!I39</f>
        <v>13318.05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22">
        <f>Суб!D40+НРом!D40</f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22">
        <f>Суб!I40+НРом!I40</f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22">
        <f>Суб!D41+НРом!D41</f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22">
        <f>Суб!I41+НРом!I41</f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22">
        <f>Суб!D42+НРом!D42</f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22">
        <f>Суб!I42+НРом!I42</f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22">
        <f>Суб!D43+НРом!D43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22">
        <f>Суб!I43+НРом!I43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22">
        <f>Суб!D44+НРом!D44</f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22">
        <f>Суб!I44+НРом!I44</f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22">
        <f>Суб!D45+НРом!D45</f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22">
        <f>Суб!I45+НРом!I45</f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22">
        <f>Суб!D46+НРом!D46</f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22">
        <f>Суб!I46+НРом!I46</f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22">
        <f>Суб!D47+НРом!D47</f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22">
        <f>Суб!I47+НРом!I47</f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22">
        <f>Суб!D48+НРом!D48</f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22">
        <f>Суб!I48+НРом!I48</f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22">
        <f>Суб!D49+НРом!D49</f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22">
        <f>Суб!I49+НРом!I49</f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22">
        <f>Суб!D50+НРом!D50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22">
        <f>Суб!I50+НРом!I50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22">
        <f>Суб!D51+НРом!D51</f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22">
        <f>Суб!I51+НРом!I51</f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22">
        <f>Суб!D52+НРом!D52</f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22">
        <f>Суб!I52+НРом!I52</f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f>Суб!D53+НРом!D53</f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f>Суб!I53+НРом!I53</f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22">
        <f>Суб!D54+НРом!D54</f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22">
        <f>Суб!I54+НРом!I54</f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22">
        <f>Суб!D55+НРом!D55</f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22">
        <f>Суб!I55+НРом!I55</f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f>Суб!D56+НРом!D56</f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f>Суб!I56+НРом!I56</f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22">
        <f>Суб!D57+НРом!D57</f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22">
        <f>Суб!I57+НРом!I57</f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22">
        <f>Суб!D58+НРом!D58</f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22">
        <f>Суб!I58+НРом!I58</f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22">
        <f>Суб!D59+НРом!D59</f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22">
        <f>Суб!I59+НРом!I59</f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f>Суб!D60+НРом!D60</f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f>Суб!I60+НРом!I60</f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22">
        <f>Суб!D61+НРом!D61</f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22">
        <f>Суб!I61+НРом!I61</f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22">
        <f>Суб!D62+НРом!D62</f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22">
        <f>Суб!I62+НРом!I62</f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22">
        <f>Суб!D63+НРом!D63</f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22">
        <f>Суб!I63+НРом!I63</f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22">
        <f>Суб!D64+НРом!D64</f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22">
        <f>Суб!I64+НРом!I64</f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Суб!D65+НРом!D65</f>
        <v>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Суб!I65+НРом!I65</f>
        <v>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Суб!D66+НРом!D66</f>
        <v>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Суб!I66+НРом!I66</f>
        <v>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22">
        <f>Суб!D67+НРом!D67</f>
        <v>0</v>
      </c>
      <c r="E67" s="47" t="s">
        <v>33</v>
      </c>
      <c r="F67" s="47" t="s">
        <v>33</v>
      </c>
      <c r="G67" s="47" t="s">
        <v>33</v>
      </c>
      <c r="H67" s="47" t="s">
        <v>33</v>
      </c>
      <c r="I67" s="22">
        <f>Суб!I67+НРом!I67</f>
        <v>0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22">
        <f>Суб!D68+НРом!D68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22">
        <f>Суб!I68+НРом!I68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22">
        <f>Суб!D69+НРом!D69</f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22">
        <f>Суб!I69+НРом!I69</f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22">
        <f>Суб!D70+НРом!D70</f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22">
        <f>Суб!I70+НРом!I70</f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22">
        <f>Суб!D71+НРом!D71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22">
        <f>Суб!I71+НРом!I71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22">
        <f>Суб!D72+НРом!D72</f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22">
        <f>Суб!I72+НРом!I72</f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22">
        <f>Суб!D73+НРом!D73</f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22">
        <f>Суб!I73+НРом!I73</f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22">
        <f>Суб!D74+НРом!D74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22">
        <f>Суб!I74+НРом!I74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22">
        <f>Суб!D75+НРом!D75</f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22">
        <f>Суб!I75+НРом!I75</f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22">
        <f>Суб!D76+НРом!D76</f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22">
        <f>Суб!I76+НРом!I76</f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22">
        <f>Суб!D77+НРом!D77</f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22">
        <f>Суб!I77+НРом!I77</f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22">
        <f>Суб!D78+НРом!D78</f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22">
        <f>Суб!I78+НРом!I78</f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22">
        <f>Суб!D79+НРом!D79</f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22">
        <f>Суб!I79+НРом!I79</f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Суб!D80+НРом!D80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Суб!I80+НРом!I80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22">
        <f>Суб!D81+НРом!D81</f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22">
        <f>Суб!I81+НРом!I81</f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22">
        <f>Суб!D82+НРом!D82</f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22">
        <f>Суб!I82+НРом!I82</f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22">
        <f>Суб!D83+НРом!D83</f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22">
        <f>Суб!I83+НРом!I83</f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22">
        <f>Суб!D84+НРом!D84</f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22">
        <f>Суб!I84+НРом!I84</f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A12:C12"/>
    <mergeCell ref="E12:I12"/>
    <mergeCell ref="A13:C13"/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8:A20"/>
    <mergeCell ref="B18:B20"/>
    <mergeCell ref="C18:C20"/>
    <mergeCell ref="D18:D20"/>
    <mergeCell ref="K18:L19"/>
    <mergeCell ref="B96:C96"/>
    <mergeCell ref="E96:G96"/>
    <mergeCell ref="B93:C93"/>
    <mergeCell ref="E93:H93"/>
    <mergeCell ref="B94:C94"/>
    <mergeCell ref="B95:C95"/>
    <mergeCell ref="E95:H95"/>
    <mergeCell ref="E13:K13"/>
    <mergeCell ref="A14:C14"/>
    <mergeCell ref="E14:K14"/>
    <mergeCell ref="A15:C15"/>
    <mergeCell ref="E15:M15"/>
    <mergeCell ref="E94:G94"/>
    <mergeCell ref="I18:J19"/>
    <mergeCell ref="E18:F19"/>
    <mergeCell ref="G18:G20"/>
    <mergeCell ref="H18:H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22">
      <selection activeCell="A37" sqref="A37"/>
    </sheetView>
  </sheetViews>
  <sheetFormatPr defaultColWidth="9.140625" defaultRowHeight="15"/>
  <cols>
    <col min="1" max="1" width="68.57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4.5" customHeight="1">
      <c r="A9" s="10" t="s">
        <v>7</v>
      </c>
      <c r="B9" s="63" t="s">
        <v>132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8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2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4.2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2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43384.240000000005</v>
      </c>
      <c r="E22" s="31">
        <v>6500.64</v>
      </c>
      <c r="F22" s="31">
        <v>0</v>
      </c>
      <c r="G22" s="31">
        <v>0</v>
      </c>
      <c r="H22" s="22">
        <f>SUM(H23:H26)</f>
        <v>36884.240000000005</v>
      </c>
      <c r="I22" s="47" t="s">
        <v>33</v>
      </c>
      <c r="J22" s="47" t="s">
        <v>33</v>
      </c>
      <c r="K22" s="22">
        <f>E22+H22-I28</f>
        <v>0.6400000000066939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31884.24</v>
      </c>
      <c r="E23" s="47"/>
      <c r="F23" s="47"/>
      <c r="G23" s="47"/>
      <c r="H23" s="49">
        <v>31884.24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30" customHeight="1" thickBot="1" thickTop="1">
      <c r="A24" s="50" t="s">
        <v>37</v>
      </c>
      <c r="B24" s="28" t="s">
        <v>33</v>
      </c>
      <c r="C24" s="37" t="s">
        <v>38</v>
      </c>
      <c r="D24" s="49">
        <v>5000</v>
      </c>
      <c r="E24" s="47"/>
      <c r="F24" s="47"/>
      <c r="G24" s="47"/>
      <c r="H24" s="49">
        <v>5000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5.7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1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6500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49884.24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43384.24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49884.24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43384.24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49884.24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43384.24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40856.35</v>
      </c>
      <c r="E37" s="47"/>
      <c r="F37" s="47"/>
      <c r="G37" s="47"/>
      <c r="H37" s="47"/>
      <c r="I37" s="32">
        <v>34356.35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9027.89</v>
      </c>
      <c r="E39" s="47"/>
      <c r="F39" s="47"/>
      <c r="G39" s="47"/>
      <c r="H39" s="47"/>
      <c r="I39" s="32">
        <v>9027.89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32"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/>
      <c r="E67" s="47"/>
      <c r="F67" s="47"/>
      <c r="G67" s="47"/>
      <c r="H67" s="47"/>
      <c r="I67" s="32"/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6">
      <selection activeCell="D25" sqref="D25"/>
    </sheetView>
  </sheetViews>
  <sheetFormatPr defaultColWidth="9.140625" defaultRowHeight="15"/>
  <cols>
    <col min="1" max="1" width="68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43.5" customHeight="1">
      <c r="A9" s="10" t="s">
        <v>7</v>
      </c>
      <c r="B9" s="63" t="s">
        <v>139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9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2.7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.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4290.16</v>
      </c>
      <c r="E22" s="31">
        <v>0</v>
      </c>
      <c r="F22" s="31">
        <v>0</v>
      </c>
      <c r="G22" s="31">
        <v>0</v>
      </c>
      <c r="H22" s="22">
        <f>SUM(H23:H26)</f>
        <v>4290.16</v>
      </c>
      <c r="I22" s="47" t="s">
        <v>33</v>
      </c>
      <c r="J22" s="47" t="s">
        <v>33</v>
      </c>
      <c r="K22" s="22">
        <f>E22+H22-I28</f>
        <v>0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4290.16</v>
      </c>
      <c r="E23" s="47"/>
      <c r="F23" s="47"/>
      <c r="G23" s="47"/>
      <c r="H23" s="49">
        <v>4290.16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31.5" customHeight="1" thickBot="1" thickTop="1">
      <c r="A24" s="50" t="s">
        <v>37</v>
      </c>
      <c r="B24" s="28" t="s">
        <v>33</v>
      </c>
      <c r="C24" s="37" t="s">
        <v>38</v>
      </c>
      <c r="D24" s="49"/>
      <c r="E24" s="47"/>
      <c r="F24" s="47"/>
      <c r="G24" s="47"/>
      <c r="H24" s="49"/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0.2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4290.16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4290.16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4290.16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4290.16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4290.16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4290.16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0</v>
      </c>
      <c r="E37" s="47" t="s">
        <v>33</v>
      </c>
      <c r="F37" s="47" t="s">
        <v>33</v>
      </c>
      <c r="G37" s="47" t="s">
        <v>33</v>
      </c>
      <c r="H37" s="47" t="s">
        <v>33</v>
      </c>
      <c r="I37" s="32">
        <v>0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4290.16</v>
      </c>
      <c r="E39" s="47"/>
      <c r="F39" s="47"/>
      <c r="G39" s="47"/>
      <c r="H39" s="47"/>
      <c r="I39" s="32">
        <v>4290.16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32"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/>
      <c r="E67" s="47"/>
      <c r="F67" s="47"/>
      <c r="G67" s="47"/>
      <c r="H67" s="47"/>
      <c r="I67" s="32"/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/>
      <c r="E68" s="47"/>
      <c r="F68" s="47"/>
      <c r="G68" s="47"/>
      <c r="H68" s="47"/>
      <c r="I68" s="30"/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M97"/>
  <sheetViews>
    <sheetView zoomScalePageLayoutView="0" workbookViewId="0" topLeftCell="A31">
      <selection activeCell="A6" sqref="A6:K6"/>
    </sheetView>
  </sheetViews>
  <sheetFormatPr defaultColWidth="9.140625" defaultRowHeight="15"/>
  <cols>
    <col min="1" max="1" width="68.14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2.25" customHeight="1">
      <c r="A9" s="10" t="s">
        <v>7</v>
      </c>
      <c r="B9" s="63" t="s">
        <v>125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8.7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1.2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9.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7.2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Треп!D22+Топ!D22+Каз!D22</f>
        <v>69938.02</v>
      </c>
      <c r="E22" s="22">
        <f>Треп!E22+Топ!E22+Каз!E22</f>
        <v>42</v>
      </c>
      <c r="F22" s="22">
        <f>Треп!F22+Топ!F22+Каз!F22</f>
        <v>0</v>
      </c>
      <c r="G22" s="22">
        <f>Треп!G22+Топ!G22+Каз!G22</f>
        <v>0</v>
      </c>
      <c r="H22" s="22">
        <f>Треп!H22+Топ!H22+Каз!H22</f>
        <v>71938.02</v>
      </c>
      <c r="I22" s="47" t="s">
        <v>33</v>
      </c>
      <c r="J22" s="47" t="s">
        <v>33</v>
      </c>
      <c r="K22" s="22">
        <f>Треп!K22+Топ!K22+Каз!K22</f>
        <v>2042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22">
        <f>Треп!D23+Топ!D23+Каз!D23</f>
        <v>69938.02</v>
      </c>
      <c r="E23" s="47" t="s">
        <v>33</v>
      </c>
      <c r="F23" s="47" t="s">
        <v>33</v>
      </c>
      <c r="G23" s="47" t="s">
        <v>33</v>
      </c>
      <c r="H23" s="22">
        <f>Треп!H23+Топ!H23+Каз!H23</f>
        <v>69938.02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30" customHeight="1" thickBot="1" thickTop="1">
      <c r="A24" s="50" t="s">
        <v>37</v>
      </c>
      <c r="B24" s="28" t="s">
        <v>33</v>
      </c>
      <c r="C24" s="37" t="s">
        <v>38</v>
      </c>
      <c r="D24" s="22">
        <f>Треп!D24+Топ!D24+Каз!D24</f>
        <v>0</v>
      </c>
      <c r="E24" s="47" t="s">
        <v>33</v>
      </c>
      <c r="F24" s="47" t="s">
        <v>33</v>
      </c>
      <c r="G24" s="47" t="s">
        <v>33</v>
      </c>
      <c r="H24" s="22">
        <f>Треп!H24+Топ!H24+Каз!H24</f>
        <v>2000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5" customHeight="1" thickBot="1" thickTop="1">
      <c r="A25" s="50" t="s">
        <v>39</v>
      </c>
      <c r="B25" s="28" t="s">
        <v>33</v>
      </c>
      <c r="C25" s="37" t="s">
        <v>40</v>
      </c>
      <c r="D25" s="22">
        <f>Треп!D25+Топ!D25+Каз!D25</f>
        <v>0</v>
      </c>
      <c r="E25" s="47" t="s">
        <v>33</v>
      </c>
      <c r="F25" s="47" t="s">
        <v>33</v>
      </c>
      <c r="G25" s="47" t="s">
        <v>33</v>
      </c>
      <c r="H25" s="22">
        <f>Треп!H25+Топ!H25+Каз!H25</f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19.5" customHeight="1" thickBot="1" thickTop="1">
      <c r="A26" s="50" t="s">
        <v>41</v>
      </c>
      <c r="B26" s="28" t="s">
        <v>33</v>
      </c>
      <c r="C26" s="37" t="s">
        <v>42</v>
      </c>
      <c r="D26" s="22">
        <f>Треп!D26+Топ!D26+Каз!D26</f>
        <v>0</v>
      </c>
      <c r="E26" s="47" t="s">
        <v>33</v>
      </c>
      <c r="F26" s="47" t="s">
        <v>33</v>
      </c>
      <c r="G26" s="47" t="s">
        <v>33</v>
      </c>
      <c r="H26" s="22">
        <f>Треп!H26+Топ!H26+Каз!H26</f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22">
        <f>Треп!D27+Топ!D27+Каз!D27</f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Треп!D28+Топ!D28+Каз!D28</f>
        <v>69938.02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Треп!I28+Топ!I28+Каз!I28</f>
        <v>69938.02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22">
        <f>Треп!D29+Топ!D29+Каз!D29</f>
        <v>0</v>
      </c>
      <c r="E29" s="47"/>
      <c r="F29" s="47"/>
      <c r="G29" s="47"/>
      <c r="H29" s="47"/>
      <c r="I29" s="22">
        <f>Треп!I29+Топ!I29+Каз!I29</f>
        <v>0</v>
      </c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Треп!D30+Топ!D30+Каз!D30</f>
        <v>69938.02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Треп!I30+Топ!I30+Каз!I30</f>
        <v>69938.02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Треп!D31+Топ!D31+Каз!D31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Треп!I31+Топ!I31+Каз!I31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22">
        <f>Треп!D32+Топ!D32+Каз!D32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22">
        <f>Треп!I32+Топ!I32+Каз!I32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22">
        <f>Треп!D33+Топ!D33+Каз!D33</f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22">
        <f>Треп!I33+Топ!I33+Каз!I33</f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22">
        <f>Треп!D34+Топ!D34+Каз!D34</f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22">
        <f>Треп!I34+Топ!I34+Каз!I34</f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22">
        <f>Треп!D35+Топ!D35+Каз!D35</f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22">
        <f>Треп!I35+Топ!I35+Каз!I35</f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Треп!D36+Топ!D36+Каз!D36</f>
        <v>69938.02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Треп!I36+Топ!I36+Каз!I36</f>
        <v>69938.02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22">
        <f>Треп!D37+Топ!D37+Каз!D37</f>
        <v>1150</v>
      </c>
      <c r="E37" s="47" t="s">
        <v>33</v>
      </c>
      <c r="F37" s="47" t="s">
        <v>33</v>
      </c>
      <c r="G37" s="47" t="s">
        <v>33</v>
      </c>
      <c r="H37" s="47" t="s">
        <v>33</v>
      </c>
      <c r="I37" s="22">
        <f>Треп!I37+Топ!I37+Каз!I37</f>
        <v>1150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22">
        <f>Треп!D38+Топ!D38+Каз!D38</f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22">
        <f>Треп!I38+Топ!I38+Каз!I38</f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22">
        <f>Треп!D39+Топ!D39+Каз!D39</f>
        <v>68788.02</v>
      </c>
      <c r="E39" s="47" t="s">
        <v>33</v>
      </c>
      <c r="F39" s="47" t="s">
        <v>33</v>
      </c>
      <c r="G39" s="47" t="s">
        <v>33</v>
      </c>
      <c r="H39" s="47" t="s">
        <v>33</v>
      </c>
      <c r="I39" s="22">
        <f>Треп!I39+Топ!I39+Каз!I39</f>
        <v>68788.02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22">
        <f>Треп!D40+Топ!D40+Каз!D40</f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22">
        <f>Треп!I40+Топ!I40+Каз!I40</f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22">
        <f>Треп!D41+Топ!D41+Каз!D41</f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22">
        <f>Треп!I41+Топ!I41+Каз!I41</f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22">
        <f>Треп!D42+Топ!D42+Каз!D42</f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22">
        <f>Треп!I42+Топ!I42+Каз!I42</f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22">
        <f>Треп!D43+Топ!D43+Каз!D43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22">
        <f>Треп!I43+Топ!I43+Каз!I43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22">
        <f>Треп!D44+Топ!D44+Каз!D44</f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22">
        <f>Треп!I44+Топ!I44+Каз!I44</f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22">
        <f>Треп!D45+Топ!D45+Каз!D45</f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22">
        <f>Треп!I45+Топ!I45+Каз!I45</f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22">
        <f>Треп!D46+Топ!D46+Каз!D46</f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22">
        <f>Треп!I46+Топ!I46+Каз!I46</f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22">
        <f>Треп!D47+Топ!D47+Каз!D47</f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22">
        <f>Треп!I47+Топ!I47+Каз!I47</f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22">
        <f>Треп!D48+Топ!D48+Каз!D48</f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22">
        <f>Треп!I48+Топ!I48+Каз!I48</f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22">
        <f>Треп!D49+Топ!D49+Каз!D49</f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22">
        <f>Треп!I49+Топ!I49+Каз!I49</f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22">
        <f>Треп!D50+Топ!D50+Каз!D50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22">
        <f>Треп!I50+Топ!I50+Каз!I50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22">
        <f>Треп!D51+Топ!D51+Каз!D51</f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22">
        <f>Треп!I51+Топ!I51+Каз!I51</f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22">
        <f>Треп!D52+Топ!D52+Каз!D52</f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22">
        <f>Треп!I52+Топ!I52+Каз!I52</f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f>Треп!D53+Топ!D53+Каз!D53</f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f>Треп!I53+Топ!I53+Каз!I53</f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22">
        <f>Треп!D54+Топ!D54+Каз!D54</f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22">
        <f>Треп!I54+Топ!I54+Каз!I54</f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22">
        <f>Треп!D55+Топ!D55+Каз!D55</f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22">
        <f>Треп!I55+Топ!I55+Каз!I55</f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f>Треп!D56+Топ!D56+Каз!D56</f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f>Треп!I56+Топ!I56+Каз!I56</f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22">
        <f>Треп!D57+Топ!D57+Каз!D57</f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22">
        <f>Треп!I57+Топ!I57+Каз!I57</f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22">
        <f>Треп!D58+Топ!D58+Каз!D58</f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22">
        <f>Треп!I58+Топ!I58+Каз!I58</f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22">
        <f>Треп!D59+Топ!D59+Каз!D59</f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22">
        <f>Треп!I59+Топ!I59+Каз!I59</f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f>Треп!D60+Топ!D60+Каз!D60</f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f>Треп!I60+Топ!I60+Каз!I60</f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22">
        <f>Треп!D61+Топ!D61+Каз!D61</f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22">
        <f>Треп!I61+Топ!I61+Каз!I61</f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22">
        <f>Треп!D62+Топ!D62+Каз!D62</f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22">
        <f>Треп!I62+Топ!I62+Каз!I62</f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22">
        <f>Треп!D63+Топ!D63+Каз!D63</f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22">
        <f>Треп!I63+Топ!I63+Каз!I63</f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22">
        <f>Треп!D64+Топ!D64+Каз!D64</f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22">
        <f>Треп!I64+Топ!I64+Каз!I64</f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Треп!D65+Топ!D65+Каз!D65</f>
        <v>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Треп!I65+Топ!I65+Каз!I65</f>
        <v>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Треп!D66+Топ!D66+Каз!D66</f>
        <v>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Треп!I66+Топ!I66+Каз!I66</f>
        <v>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22">
        <f>Треп!D67+Топ!D67+Каз!D67</f>
        <v>0</v>
      </c>
      <c r="E67" s="47" t="s">
        <v>33</v>
      </c>
      <c r="F67" s="47" t="s">
        <v>33</v>
      </c>
      <c r="G67" s="47" t="s">
        <v>33</v>
      </c>
      <c r="H67" s="47" t="s">
        <v>33</v>
      </c>
      <c r="I67" s="22">
        <f>Треп!I67+Топ!I67+Каз!I67</f>
        <v>0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22">
        <f>Треп!D68+Топ!D68+Каз!D68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22">
        <f>Треп!I68+Топ!I68+Каз!I68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22">
        <f>Треп!D69+Топ!D69+Каз!D69</f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22">
        <f>Треп!I69+Топ!I69+Каз!I69</f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22">
        <f>Треп!D70+Топ!D70+Каз!D70</f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22">
        <f>Треп!I70+Топ!I70+Каз!I70</f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22">
        <f>Треп!D71+Топ!D71+Каз!D71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22">
        <f>Треп!I71+Топ!I71+Каз!I71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22">
        <f>Треп!D72+Топ!D72+Каз!D72</f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22">
        <f>Треп!I72+Топ!I72+Каз!I72</f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22">
        <f>Треп!D73+Топ!D73+Каз!D73</f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22">
        <f>Треп!I73+Топ!I73+Каз!I73</f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22">
        <f>Треп!D74+Топ!D74+Каз!D74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22">
        <f>Треп!I74+Топ!I74+Каз!I74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22">
        <f>Треп!D75+Топ!D75+Каз!D75</f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22">
        <f>Треп!I75+Топ!I75+Каз!I75</f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22">
        <f>Треп!D76+Топ!D76+Каз!D76</f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22">
        <f>Треп!I76+Топ!I76+Каз!I76</f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22">
        <f>Треп!D77+Топ!D77+Каз!D77</f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22">
        <f>Треп!I77+Топ!I77+Каз!I77</f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22">
        <f>Треп!D78+Топ!D78+Каз!D78</f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22">
        <f>Треп!I78+Топ!I78+Каз!I78</f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22">
        <f>Треп!D79+Топ!D79+Каз!D79</f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22">
        <f>Треп!I79+Топ!I79+Каз!I79</f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Треп!D80+Топ!D80+Каз!D80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Треп!I80+Топ!I80+Каз!I80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22">
        <f>Треп!D81+Топ!D81+Каз!D81</f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22">
        <f>Треп!I81+Топ!I81+Каз!I81</f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22">
        <f>Треп!D82+Топ!D82+Каз!D82</f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22">
        <f>Треп!I82+Топ!I82+Каз!I82</f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22">
        <f>Треп!D83+Топ!D83+Каз!D83</f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22">
        <f>Треп!I83+Топ!I83+Каз!I83</f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22">
        <f>Треп!D84+Топ!D84+Каз!D84</f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22">
        <f>Треп!I84+Топ!I84+Каз!I84</f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22">
        <f>Треп!I85+Топ!I85+Каз!I85</f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A12:C12"/>
    <mergeCell ref="E12:I12"/>
    <mergeCell ref="A13:C13"/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8:A20"/>
    <mergeCell ref="B18:B20"/>
    <mergeCell ref="C18:C20"/>
    <mergeCell ref="D18:D20"/>
    <mergeCell ref="K18:L19"/>
    <mergeCell ref="B96:C96"/>
    <mergeCell ref="E96:G96"/>
    <mergeCell ref="B93:C93"/>
    <mergeCell ref="E93:H93"/>
    <mergeCell ref="B94:C94"/>
    <mergeCell ref="B95:C95"/>
    <mergeCell ref="E95:H95"/>
    <mergeCell ref="E13:K13"/>
    <mergeCell ref="A14:C14"/>
    <mergeCell ref="E14:K14"/>
    <mergeCell ref="A15:C15"/>
    <mergeCell ref="E15:M15"/>
    <mergeCell ref="E94:G94"/>
    <mergeCell ref="I18:J19"/>
    <mergeCell ref="E18:F19"/>
    <mergeCell ref="G18:G20"/>
    <mergeCell ref="H18:H2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3">
      <selection activeCell="D25" sqref="D25"/>
    </sheetView>
  </sheetViews>
  <sheetFormatPr defaultColWidth="9.140625" defaultRowHeight="15"/>
  <cols>
    <col min="1" max="1" width="69.28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3" customHeight="1">
      <c r="A9" s="10" t="s">
        <v>7</v>
      </c>
      <c r="B9" s="63" t="s">
        <v>125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0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59817.12</v>
      </c>
      <c r="E22" s="31">
        <v>42</v>
      </c>
      <c r="F22" s="31">
        <v>0</v>
      </c>
      <c r="G22" s="31">
        <v>0</v>
      </c>
      <c r="H22" s="22">
        <f>SUM(H23:H26)</f>
        <v>61817.12</v>
      </c>
      <c r="I22" s="47" t="s">
        <v>33</v>
      </c>
      <c r="J22" s="47" t="s">
        <v>33</v>
      </c>
      <c r="K22" s="22">
        <f>E22+H22-I28</f>
        <v>2042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59817.12</v>
      </c>
      <c r="E23" s="47" t="s">
        <v>33</v>
      </c>
      <c r="F23" s="47" t="s">
        <v>33</v>
      </c>
      <c r="G23" s="47" t="s">
        <v>33</v>
      </c>
      <c r="H23" s="49">
        <v>59817.12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6.25" customHeight="1" thickBot="1" thickTop="1">
      <c r="A24" s="50" t="s">
        <v>37</v>
      </c>
      <c r="B24" s="28" t="s">
        <v>33</v>
      </c>
      <c r="C24" s="37" t="s">
        <v>38</v>
      </c>
      <c r="D24" s="49">
        <v>0</v>
      </c>
      <c r="E24" s="47" t="s">
        <v>33</v>
      </c>
      <c r="F24" s="47" t="s">
        <v>33</v>
      </c>
      <c r="G24" s="47" t="s">
        <v>33</v>
      </c>
      <c r="H24" s="49">
        <v>2000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4.2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2.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59817.12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59817.12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59817.12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59817.12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59817.12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59817.12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1150</v>
      </c>
      <c r="E37" s="47"/>
      <c r="F37" s="47"/>
      <c r="G37" s="47"/>
      <c r="H37" s="47"/>
      <c r="I37" s="32">
        <v>1150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58667.12</v>
      </c>
      <c r="E39" s="47"/>
      <c r="F39" s="47"/>
      <c r="G39" s="47"/>
      <c r="H39" s="47"/>
      <c r="I39" s="32">
        <v>58667.12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/>
      <c r="E40" s="47"/>
      <c r="F40" s="47"/>
      <c r="G40" s="47"/>
      <c r="H40" s="47"/>
      <c r="I40" s="32"/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/>
      <c r="E67" s="47"/>
      <c r="F67" s="47"/>
      <c r="G67" s="47"/>
      <c r="H67" s="47"/>
      <c r="I67" s="32"/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8"/>
  <sheetViews>
    <sheetView zoomScalePageLayoutView="0" workbookViewId="0" topLeftCell="A19">
      <selection activeCell="A6" sqref="A6:K6"/>
    </sheetView>
  </sheetViews>
  <sheetFormatPr defaultColWidth="9.140625" defaultRowHeight="15"/>
  <cols>
    <col min="1" max="1" width="66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29.25" customHeight="1">
      <c r="A9" s="10" t="s">
        <v>7</v>
      </c>
      <c r="B9" s="63" t="s">
        <v>136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23.2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21.75" customHeight="1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8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8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0.2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'Б1'!D22+'Б2'!D22+Циб!D22</f>
        <v>122580.79000000001</v>
      </c>
      <c r="E22" s="22">
        <f>'Б1'!E22+'Б2'!E22+Циб!E22</f>
        <v>518.5699999999999</v>
      </c>
      <c r="F22" s="22">
        <f>'Б1'!F22+'Б2'!F22+Циб!F22</f>
        <v>0</v>
      </c>
      <c r="G22" s="22">
        <f>'Б1'!G22+'Б2'!G22+Циб!G22</f>
        <v>0</v>
      </c>
      <c r="H22" s="22">
        <f>'Б1'!H22+'Б2'!H22+Циб!H22</f>
        <v>122093.79000000001</v>
      </c>
      <c r="I22" s="47" t="s">
        <v>33</v>
      </c>
      <c r="J22" s="47" t="s">
        <v>33</v>
      </c>
      <c r="K22" s="22">
        <f>'Б1'!K22+'Б2'!K22+Циб!K22</f>
        <v>41.56999999999971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22">
        <f>'Б1'!D23+'Б2'!D23+Циб!D23</f>
        <v>122103.79000000001</v>
      </c>
      <c r="E23" s="47" t="s">
        <v>33</v>
      </c>
      <c r="F23" s="47" t="s">
        <v>33</v>
      </c>
      <c r="G23" s="47" t="s">
        <v>33</v>
      </c>
      <c r="H23" s="22">
        <f>'Б1'!H23+'Б2'!H23+Циб!H23</f>
        <v>122093.79000000001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32.25" customHeight="1" thickBot="1" thickTop="1">
      <c r="A24" s="50" t="s">
        <v>37</v>
      </c>
      <c r="B24" s="28" t="s">
        <v>33</v>
      </c>
      <c r="C24" s="37" t="s">
        <v>38</v>
      </c>
      <c r="D24" s="22">
        <f>'Б1'!D24+'Б2'!D24+Циб!D24</f>
        <v>0</v>
      </c>
      <c r="E24" s="47" t="s">
        <v>33</v>
      </c>
      <c r="F24" s="47" t="s">
        <v>33</v>
      </c>
      <c r="G24" s="47" t="s">
        <v>33</v>
      </c>
      <c r="H24" s="22">
        <f>'Б1'!H24+'Б2'!H24+Циб!H24</f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51" customHeight="1" thickBot="1" thickTop="1">
      <c r="A25" s="50" t="s">
        <v>39</v>
      </c>
      <c r="B25" s="28" t="s">
        <v>33</v>
      </c>
      <c r="C25" s="37" t="s">
        <v>40</v>
      </c>
      <c r="D25" s="22">
        <f>'Б1'!D25+'Б2'!D25+Циб!D25</f>
        <v>0</v>
      </c>
      <c r="E25" s="47" t="s">
        <v>33</v>
      </c>
      <c r="F25" s="47" t="s">
        <v>33</v>
      </c>
      <c r="G25" s="47" t="s">
        <v>33</v>
      </c>
      <c r="H25" s="22">
        <f>'Б1'!H25+'Б2'!H25+Циб!H25</f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3.25" customHeight="1" thickBot="1" thickTop="1">
      <c r="A26" s="50" t="s">
        <v>41</v>
      </c>
      <c r="B26" s="28" t="s">
        <v>33</v>
      </c>
      <c r="C26" s="37" t="s">
        <v>42</v>
      </c>
      <c r="D26" s="22">
        <f>'Б1'!D26+'Б2'!D26+Циб!D26</f>
        <v>0</v>
      </c>
      <c r="E26" s="47" t="s">
        <v>33</v>
      </c>
      <c r="F26" s="47" t="s">
        <v>33</v>
      </c>
      <c r="G26" s="47" t="s">
        <v>33</v>
      </c>
      <c r="H26" s="22">
        <f>'Б1'!H26+'Б2'!H26+Циб!H26</f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22">
        <f>'Б1'!D27+'Б2'!D27+Циб!D27</f>
        <v>477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'Б1'!D28+'Б2'!D28+Циб!D28</f>
        <v>122570.79000000001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'Б1'!I28+'Б2'!I28+Циб!I28</f>
        <v>122570.79000000001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22">
        <f>'Б1'!D29+'Б2'!D29+Циб!D29</f>
        <v>0</v>
      </c>
      <c r="E29" s="47"/>
      <c r="F29" s="47"/>
      <c r="G29" s="47"/>
      <c r="H29" s="47"/>
      <c r="I29" s="22">
        <f>'Б1'!I29+'Б2'!I29+Циб!I29</f>
        <v>0</v>
      </c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'Б1'!D30+'Б2'!D30+Циб!D30</f>
        <v>112570.79000000001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'Б1'!I30+'Б2'!I30+Циб!I30</f>
        <v>112570.79000000001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'Б1'!D31+'Б2'!D31+Циб!D31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'Б1'!I31+'Б2'!I31+Циб!I31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22">
        <f>'Б1'!D32+'Б2'!D32+Циб!D32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22">
        <f>'Б1'!I32+'Б2'!I32+Циб!I32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22">
        <f>'Б1'!D33+'Б2'!D33+Циб!D33</f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22">
        <f>'Б1'!I33+'Б2'!I33+Циб!I33</f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22">
        <f>'Б1'!D34+'Б2'!D34+Циб!D34</f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22">
        <f>'Б1'!I34+'Б2'!I34+Циб!I34</f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22">
        <f>'Б1'!D35+'Б2'!D35+Циб!D35</f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22">
        <f>'Б1'!I35+'Б2'!I35+Циб!I35</f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'Б1'!D36+'Б2'!D36+Циб!D36</f>
        <v>112570.79000000001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'Б1'!I36+'Б2'!I36+Циб!I36</f>
        <v>112570.79000000001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22">
        <f>'Б1'!D37+'Б2'!D37+Циб!D37</f>
        <v>15018.5</v>
      </c>
      <c r="E37" s="47" t="s">
        <v>33</v>
      </c>
      <c r="F37" s="47" t="s">
        <v>33</v>
      </c>
      <c r="G37" s="47" t="s">
        <v>33</v>
      </c>
      <c r="H37" s="47" t="s">
        <v>33</v>
      </c>
      <c r="I37" s="22">
        <f>'Б1'!I37+'Б2'!I37+Циб!I37</f>
        <v>15018.5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22">
        <f>'Б1'!D38+'Б2'!D38+Циб!D38</f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22">
        <f>'Б1'!I38+'Б2'!I38+Циб!I38</f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22">
        <f>'Б1'!D39+'Б2'!D39+Циб!D39</f>
        <v>97552.29000000001</v>
      </c>
      <c r="E39" s="47" t="s">
        <v>33</v>
      </c>
      <c r="F39" s="47" t="s">
        <v>33</v>
      </c>
      <c r="G39" s="47" t="s">
        <v>33</v>
      </c>
      <c r="H39" s="47" t="s">
        <v>33</v>
      </c>
      <c r="I39" s="22">
        <f>'Б1'!I39+'Б2'!I39+Циб!I39</f>
        <v>97552.29000000001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22">
        <f>'Б1'!D40+'Б2'!D40+Циб!D40</f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22">
        <f>'Б1'!I40+'Б2'!I40+Циб!I40</f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22">
        <f>'Б1'!D41+'Б2'!D41+Циб!D41</f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22">
        <f>'Б1'!I41+'Б2'!I41+Циб!I41</f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22">
        <f>'Б1'!D42+'Б2'!D42+Циб!D42</f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22">
        <f>'Б1'!I42+'Б2'!I42+Циб!I42</f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22">
        <f>'Б1'!D43+'Б2'!D43+Циб!D43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22">
        <f>'Б1'!I43+'Б2'!I43+Циб!I43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22">
        <f>'Б1'!D44+'Б2'!D44+Циб!D44</f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22">
        <f>'Б1'!I44+'Б2'!I44+Циб!I44</f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22">
        <f>'Б1'!D45+'Б2'!D45+Циб!D45</f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22">
        <f>'Б1'!I45+'Б2'!I45+Циб!I45</f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22">
        <f>'Б1'!D46+'Б2'!D46+Циб!D46</f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22">
        <f>'Б1'!I46+'Б2'!I46+Циб!I46</f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22">
        <f>'Б1'!D47+'Б2'!D47+Циб!D47</f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22">
        <f>'Б1'!I47+'Б2'!I47+Циб!I47</f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22">
        <f>'Б1'!D48+'Б2'!D48+Циб!D48</f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22">
        <f>'Б1'!I48+'Б2'!I48+Циб!I48</f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22">
        <f>'Б1'!D49+'Б2'!D49+Циб!D49</f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22">
        <f>'Б1'!I49+'Б2'!I49+Циб!I49</f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22">
        <f>'Б1'!D50+'Б2'!D50+Циб!D50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22">
        <f>'Б1'!I50+'Б2'!I50+Циб!I50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22">
        <f>'Б1'!D51+'Б2'!D51+Циб!D51</f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22">
        <f>'Б1'!I51+'Б2'!I51+Циб!I51</f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22">
        <f>'Б1'!D52+'Б2'!D52+Циб!D52</f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22">
        <f>'Б1'!I52+'Б2'!I52+Циб!I52</f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f>'Б1'!D53+'Б2'!D53+Циб!D53</f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f>'Б1'!I53+'Б2'!I53+Циб!I53</f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22">
        <f>'Б1'!D54+'Б2'!D54+Циб!D54</f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22">
        <f>'Б1'!I54+'Б2'!I54+Циб!I54</f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22">
        <f>'Б1'!D55+'Б2'!D55+Циб!D55</f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22">
        <f>'Б1'!I55+'Б2'!I55+Циб!I55</f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f>'Б1'!D56+'Б2'!D56+Циб!D56</f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f>'Б1'!I56+'Б2'!I56+Циб!I56</f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22">
        <f>'Б1'!D57+'Б2'!D57+Циб!D57</f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22">
        <f>'Б1'!I57+'Б2'!I57+Циб!I57</f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22">
        <f>'Б1'!D58+'Б2'!D58+Циб!D58</f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22">
        <f>'Б1'!I58+'Б2'!I58+Циб!I58</f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22">
        <f>'Б1'!D59+'Б2'!D59+Циб!D59</f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22">
        <f>'Б1'!I59+'Б2'!I59+Циб!I59</f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f>'Б1'!D60+'Б2'!D60+Циб!D60</f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f>'Б1'!I60+'Б2'!I60+Циб!I60</f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22">
        <f>'Б1'!D61+'Б2'!D61+Циб!D61</f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22">
        <f>'Б1'!I61+'Б2'!I61+Циб!I61</f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22">
        <f>'Б1'!D62+'Б2'!D62+Циб!D62</f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22">
        <f>'Б1'!I62+'Б2'!I62+Циб!I62</f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22">
        <f>'Б1'!D63+'Б2'!D63+Циб!D63</f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22">
        <f>'Б1'!I63+'Б2'!I63+Циб!I63</f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22">
        <f>'Б1'!D64+'Б2'!D64+Циб!D64</f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22">
        <f>'Б1'!I64+'Б2'!I64+Циб!I64</f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'Б1'!D65+'Б2'!D65+Циб!D65</f>
        <v>10000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'Б1'!I65+'Б2'!I65+Циб!I65</f>
        <v>10000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'Б1'!D66+'Б2'!D66+Циб!D66</f>
        <v>10000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'Б1'!I66+'Б2'!I66+Циб!I66</f>
        <v>10000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22">
        <f>'Б1'!D67+'Б2'!D67+Циб!D67</f>
        <v>10000</v>
      </c>
      <c r="E67" s="47" t="s">
        <v>33</v>
      </c>
      <c r="F67" s="47" t="s">
        <v>33</v>
      </c>
      <c r="G67" s="47" t="s">
        <v>33</v>
      </c>
      <c r="H67" s="47" t="s">
        <v>33</v>
      </c>
      <c r="I67" s="22">
        <f>'Б1'!I67+'Б2'!I67+Циб!I67</f>
        <v>10000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22">
        <f>'Б1'!D68+'Б2'!D68+Циб!D68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22">
        <f>'Б1'!I68+'Б2'!I68+Циб!I68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22">
        <f>'Б1'!D69+'Б2'!D69+Циб!D69</f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22">
        <f>'Б1'!I69+'Б2'!I69+Циб!I69</f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22">
        <f>'Б1'!D70+'Б2'!D70+Циб!D70</f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22">
        <f>'Б1'!I70+'Б2'!I70+Циб!I70</f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22">
        <f>'Б1'!D71+'Б2'!D71+Циб!D71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22">
        <f>'Б1'!I71+'Б2'!I71+Циб!I71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22">
        <f>'Б1'!D72+'Б2'!D72+Циб!D72</f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22">
        <f>'Б1'!I72+'Б2'!I72+Циб!I72</f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22">
        <f>'Б1'!D73+'Б2'!D73+Циб!D73</f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22">
        <f>'Б1'!I73+'Б2'!I73+Циб!I73</f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22">
        <f>'Б1'!D74+'Б2'!D74+Циб!D74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22">
        <f>'Б1'!I74+'Б2'!I74+Циб!I74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22">
        <f>'Б1'!D75+'Б2'!D75+Циб!D75</f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22">
        <f>'Б1'!I75+'Б2'!I75+Циб!I75</f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22">
        <f>'Б1'!D76+'Б2'!D76+Циб!D76</f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22">
        <f>'Б1'!I76+'Б2'!I76+Циб!I76</f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22">
        <f>'Б1'!D77+'Б2'!D77+Циб!D77</f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22">
        <f>'Б1'!I77+'Б2'!I77+Циб!I77</f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22">
        <f>'Б1'!D78+'Б2'!D78+Циб!D78</f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22">
        <f>'Б1'!I78+'Б2'!I78+Циб!I78</f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22">
        <f>'Б1'!D79+'Б2'!D79+Циб!D79</f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22">
        <f>'Б1'!I79+'Б2'!I79+Циб!I79</f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'Б1'!D80+'Б2'!D80+Циб!D80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'Б1'!I80+'Б2'!I80+Циб!I80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22">
        <f>'Б1'!D81+'Б2'!D81+Циб!D81</f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22">
        <f>'Б1'!I81+'Б2'!I81+Циб!I81</f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22">
        <f>'Б1'!D82+'Б2'!D82+Циб!D82</f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22">
        <f>'Б1'!I82+'Б2'!I82+Циб!I82</f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22">
        <f>'Б1'!D83+'Б2'!D83+Циб!D83</f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22">
        <f>'Б1'!I83+'Б2'!I83+Циб!I83</f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22">
        <f>'Б1'!D84+'Б2'!D84+Циб!D84</f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22">
        <f>'Б1'!I84+'Б2'!I84+Циб!I84</f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  <row r="108" ht="15">
      <c r="I108" t="s">
        <v>121</v>
      </c>
    </row>
  </sheetData>
  <sheetProtection/>
  <mergeCells count="37">
    <mergeCell ref="A12:C12"/>
    <mergeCell ref="E12:I12"/>
    <mergeCell ref="A13:C13"/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8:A20"/>
    <mergeCell ref="B18:B20"/>
    <mergeCell ref="C18:C20"/>
    <mergeCell ref="D18:D20"/>
    <mergeCell ref="K18:L19"/>
    <mergeCell ref="B96:C96"/>
    <mergeCell ref="E96:G96"/>
    <mergeCell ref="B93:C93"/>
    <mergeCell ref="E93:H93"/>
    <mergeCell ref="B94:C94"/>
    <mergeCell ref="B95:C95"/>
    <mergeCell ref="E95:H95"/>
    <mergeCell ref="E13:K13"/>
    <mergeCell ref="A14:C14"/>
    <mergeCell ref="E14:K14"/>
    <mergeCell ref="A15:C15"/>
    <mergeCell ref="E15:M15"/>
    <mergeCell ref="E94:G94"/>
    <mergeCell ref="I18:J19"/>
    <mergeCell ref="E18:F19"/>
    <mergeCell ref="G18:G20"/>
    <mergeCell ref="H18:H20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9">
      <selection activeCell="E24" sqref="E24"/>
    </sheetView>
  </sheetViews>
  <sheetFormatPr defaultColWidth="9.140625" defaultRowHeight="15"/>
  <cols>
    <col min="1" max="1" width="68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42" customHeight="1">
      <c r="A9" s="10" t="s">
        <v>7</v>
      </c>
      <c r="B9" s="63" t="s">
        <v>134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7.2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7.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2.7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.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8794.27</v>
      </c>
      <c r="E22" s="31">
        <v>0</v>
      </c>
      <c r="F22" s="31">
        <v>0</v>
      </c>
      <c r="G22" s="31">
        <v>0</v>
      </c>
      <c r="H22" s="22">
        <f>SUM(H23:H26)</f>
        <v>8794.27</v>
      </c>
      <c r="I22" s="47" t="s">
        <v>33</v>
      </c>
      <c r="J22" s="47" t="s">
        <v>33</v>
      </c>
      <c r="K22" s="22">
        <f>E22+H22-I28</f>
        <v>0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8794.27</v>
      </c>
      <c r="E23" s="47"/>
      <c r="F23" s="47"/>
      <c r="G23" s="47"/>
      <c r="H23" s="49">
        <v>8794.27</v>
      </c>
      <c r="I23" s="47"/>
      <c r="J23" s="47" t="s">
        <v>33</v>
      </c>
      <c r="K23" s="47" t="s">
        <v>33</v>
      </c>
      <c r="L23" s="47" t="s">
        <v>33</v>
      </c>
    </row>
    <row r="24" spans="1:12" ht="25.5" customHeight="1" thickBot="1" thickTop="1">
      <c r="A24" s="50" t="s">
        <v>37</v>
      </c>
      <c r="B24" s="28" t="s">
        <v>33</v>
      </c>
      <c r="C24" s="37" t="s">
        <v>38</v>
      </c>
      <c r="D24" s="49"/>
      <c r="E24" s="47"/>
      <c r="F24" s="47"/>
      <c r="G24" s="47"/>
      <c r="H24" s="49"/>
      <c r="I24" s="47"/>
      <c r="J24" s="47" t="s">
        <v>33</v>
      </c>
      <c r="K24" s="47" t="s">
        <v>33</v>
      </c>
      <c r="L24" s="47" t="s">
        <v>33</v>
      </c>
    </row>
    <row r="25" spans="1:12" ht="43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18.7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8794.27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8794.27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8794.27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8794.27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8794.27</v>
      </c>
      <c r="E36" s="47" t="s">
        <v>33</v>
      </c>
      <c r="F36" s="47" t="s">
        <v>33</v>
      </c>
      <c r="G36" s="47" t="s">
        <v>33</v>
      </c>
      <c r="H36" s="47" t="s">
        <v>33</v>
      </c>
      <c r="I36" s="32">
        <v>8794.27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0</v>
      </c>
      <c r="E37" s="47" t="s">
        <v>33</v>
      </c>
      <c r="F37" s="47" t="s">
        <v>33</v>
      </c>
      <c r="G37" s="47" t="s">
        <v>33</v>
      </c>
      <c r="H37" s="47" t="s">
        <v>33</v>
      </c>
      <c r="I37" s="32">
        <v>0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32"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8794.27</v>
      </c>
      <c r="E39" s="47"/>
      <c r="F39" s="47"/>
      <c r="G39" s="47"/>
      <c r="H39" s="47"/>
      <c r="I39" s="32">
        <v>8794.27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32"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/>
      <c r="E67" s="47"/>
      <c r="F67" s="47"/>
      <c r="G67" s="47"/>
      <c r="H67" s="47"/>
      <c r="I67" s="32"/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9">
      <selection activeCell="E25" sqref="E25"/>
    </sheetView>
  </sheetViews>
  <sheetFormatPr defaultColWidth="9.140625" defaultRowHeight="15"/>
  <cols>
    <col min="1" max="1" width="68.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8.25" customHeight="1">
      <c r="A9" s="10" t="s">
        <v>7</v>
      </c>
      <c r="B9" s="63" t="s">
        <v>140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2.7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4.2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2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1326.63</v>
      </c>
      <c r="E22" s="31">
        <v>0</v>
      </c>
      <c r="F22" s="31">
        <v>0</v>
      </c>
      <c r="G22" s="31">
        <v>0</v>
      </c>
      <c r="H22" s="22">
        <f>SUM(H23:H26)</f>
        <v>1326.63</v>
      </c>
      <c r="I22" s="47" t="s">
        <v>33</v>
      </c>
      <c r="J22" s="47" t="s">
        <v>33</v>
      </c>
      <c r="K22" s="22">
        <f>E22+H22-I28</f>
        <v>0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1326.63</v>
      </c>
      <c r="E23" s="47"/>
      <c r="F23" s="47"/>
      <c r="G23" s="47"/>
      <c r="H23" s="49">
        <v>1326.63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6.25" customHeight="1" thickBot="1" thickTop="1">
      <c r="A24" s="50" t="s">
        <v>37</v>
      </c>
      <c r="B24" s="28" t="s">
        <v>33</v>
      </c>
      <c r="C24" s="37" t="s">
        <v>38</v>
      </c>
      <c r="D24" s="49">
        <v>0</v>
      </c>
      <c r="E24" s="47" t="s">
        <v>33</v>
      </c>
      <c r="F24" s="47" t="s">
        <v>33</v>
      </c>
      <c r="G24" s="47" t="s">
        <v>33</v>
      </c>
      <c r="H24" s="49"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3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18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1326.63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1326.63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1326.63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1326.63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1326.63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1326.63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0</v>
      </c>
      <c r="E37" s="47" t="s">
        <v>33</v>
      </c>
      <c r="F37" s="47" t="s">
        <v>33</v>
      </c>
      <c r="G37" s="47" t="s">
        <v>33</v>
      </c>
      <c r="H37" s="47" t="s">
        <v>33</v>
      </c>
      <c r="I37" s="32">
        <v>0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32"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1326.63</v>
      </c>
      <c r="E39" s="47"/>
      <c r="F39" s="47"/>
      <c r="G39" s="47"/>
      <c r="H39" s="47"/>
      <c r="I39" s="32">
        <v>1326.63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32"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/>
      <c r="E67" s="47"/>
      <c r="F67" s="47"/>
      <c r="G67" s="47"/>
      <c r="H67" s="47"/>
      <c r="I67" s="32"/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M97"/>
  <sheetViews>
    <sheetView zoomScalePageLayoutView="0" workbookViewId="0" topLeftCell="A25">
      <selection activeCell="E13" sqref="E13:K13"/>
    </sheetView>
  </sheetViews>
  <sheetFormatPr defaultColWidth="9.140625" defaultRowHeight="15"/>
  <cols>
    <col min="1" max="1" width="66.57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6.75" customHeight="1">
      <c r="A9" s="10" t="s">
        <v>7</v>
      </c>
      <c r="B9" s="63" t="s">
        <v>126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9.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8.2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7.2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Мош!D22+Вол!D22</f>
        <v>34906.9</v>
      </c>
      <c r="E22" s="22">
        <f>Мош!E22+Вол!E22</f>
        <v>64.32</v>
      </c>
      <c r="F22" s="22">
        <f>Мош!F22+Вол!F22</f>
        <v>0</v>
      </c>
      <c r="G22" s="22">
        <f>Мош!G22+Вол!G22</f>
        <v>0</v>
      </c>
      <c r="H22" s="22">
        <f>Мош!H22+Вол!H22</f>
        <v>34906.9</v>
      </c>
      <c r="I22" s="47" t="s">
        <v>33</v>
      </c>
      <c r="J22" s="47" t="s">
        <v>33</v>
      </c>
      <c r="K22" s="22">
        <f>Мош!K22+Вол!K22</f>
        <v>64.31999999999971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22">
        <f>Мош!D23+Вол!D23</f>
        <v>34906.9</v>
      </c>
      <c r="E23" s="47" t="s">
        <v>33</v>
      </c>
      <c r="F23" s="47" t="s">
        <v>33</v>
      </c>
      <c r="G23" s="47" t="s">
        <v>33</v>
      </c>
      <c r="H23" s="22">
        <f>Мош!H23+Вол!H23</f>
        <v>34906.9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6.25" customHeight="1" thickBot="1" thickTop="1">
      <c r="A24" s="50" t="s">
        <v>37</v>
      </c>
      <c r="B24" s="28" t="s">
        <v>33</v>
      </c>
      <c r="C24" s="37" t="s">
        <v>38</v>
      </c>
      <c r="D24" s="22">
        <f>Мош!D24+Вол!D24</f>
        <v>0</v>
      </c>
      <c r="E24" s="47" t="s">
        <v>33</v>
      </c>
      <c r="F24" s="47" t="s">
        <v>33</v>
      </c>
      <c r="G24" s="47" t="s">
        <v>33</v>
      </c>
      <c r="H24" s="22">
        <f>Мош!H24+Вол!H24</f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8" customHeight="1" thickBot="1" thickTop="1">
      <c r="A25" s="50" t="s">
        <v>39</v>
      </c>
      <c r="B25" s="28" t="s">
        <v>33</v>
      </c>
      <c r="C25" s="37" t="s">
        <v>40</v>
      </c>
      <c r="D25" s="22">
        <f>Мош!D25+Вол!D25</f>
        <v>0</v>
      </c>
      <c r="E25" s="47" t="s">
        <v>33</v>
      </c>
      <c r="F25" s="47" t="s">
        <v>33</v>
      </c>
      <c r="G25" s="47" t="s">
        <v>33</v>
      </c>
      <c r="H25" s="22">
        <f>Мош!H25+Вол!H25</f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1.75" customHeight="1" thickBot="1" thickTop="1">
      <c r="A26" s="50" t="s">
        <v>41</v>
      </c>
      <c r="B26" s="28" t="s">
        <v>33</v>
      </c>
      <c r="C26" s="37" t="s">
        <v>42</v>
      </c>
      <c r="D26" s="22">
        <f>Мош!D26+Вол!D26</f>
        <v>0</v>
      </c>
      <c r="E26" s="47" t="s">
        <v>33</v>
      </c>
      <c r="F26" s="47" t="s">
        <v>33</v>
      </c>
      <c r="G26" s="47" t="s">
        <v>33</v>
      </c>
      <c r="H26" s="22">
        <f>Мош!H26+Вол!H26</f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22">
        <f>Мош!D27+Вол!D27</f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Мош!D28+Вол!D28</f>
        <v>34906.899999999994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Мош!I28+Вол!I28</f>
        <v>34906.899999999994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22">
        <f>Мош!D29+Вол!D29</f>
        <v>0</v>
      </c>
      <c r="E29" s="47"/>
      <c r="F29" s="47"/>
      <c r="G29" s="47"/>
      <c r="H29" s="47"/>
      <c r="I29" s="22">
        <f>Мош!I29+Вол!I29</f>
        <v>0</v>
      </c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Мош!D30+Вол!D30</f>
        <v>34906.899999999994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Мош!I30+Вол!I30</f>
        <v>34906.899999999994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Мош!D31+Вол!D31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Мош!I31+Вол!I31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22">
        <f>Мош!D32+Вол!D32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22">
        <f>Мош!I32+Вол!I32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22">
        <f>Мош!D33+Вол!D33</f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22">
        <f>Мош!I33+Вол!I33</f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22">
        <f>Мош!D34+Вол!D34</f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22">
        <f>Мош!I34+Вол!I34</f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22">
        <f>Мош!D35+Вол!D35</f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22">
        <f>Мош!I35+Вол!I35</f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Мош!D36+Вол!D36</f>
        <v>34906.899999999994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Мош!I36+Вол!I36</f>
        <v>34906.899999999994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22">
        <f>Мош!D37+Вол!D37</f>
        <v>13958.279999999999</v>
      </c>
      <c r="E37" s="47" t="s">
        <v>33</v>
      </c>
      <c r="F37" s="47" t="s">
        <v>33</v>
      </c>
      <c r="G37" s="47" t="s">
        <v>33</v>
      </c>
      <c r="H37" s="47" t="s">
        <v>33</v>
      </c>
      <c r="I37" s="22">
        <f>Мош!I37+Вол!I37</f>
        <v>13958.279999999999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22">
        <f>Мош!D38+Вол!D38</f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22">
        <f>Мош!I38+Вол!I38</f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22">
        <f>Мош!D39+Вол!D39</f>
        <v>20948.62</v>
      </c>
      <c r="E39" s="47" t="s">
        <v>33</v>
      </c>
      <c r="F39" s="47" t="s">
        <v>33</v>
      </c>
      <c r="G39" s="47" t="s">
        <v>33</v>
      </c>
      <c r="H39" s="47" t="s">
        <v>33</v>
      </c>
      <c r="I39" s="22">
        <f>Мош!I39+Вол!I39</f>
        <v>20948.62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22">
        <f>Мош!D40+Вол!D40</f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22">
        <f>Мош!I40+Вол!I40</f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22">
        <f>Мош!D41+Вол!D41</f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22">
        <f>Мош!I41+Вол!I41</f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22">
        <f>Мош!D42+Вол!D42</f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22">
        <f>Мош!I42+Вол!I42</f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22">
        <f>Мош!D43+Вол!D43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22">
        <f>Мош!I43+Вол!I43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22">
        <f>Мош!D44+Вол!D44</f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22">
        <f>Мош!I44+Вол!I44</f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22">
        <f>Мош!D45+Вол!D45</f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22">
        <f>Мош!I45+Вол!I45</f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22">
        <f>Мош!D46+Вол!D46</f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22">
        <f>Мош!I46+Вол!I46</f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22">
        <f>Мош!D47+Вол!D47</f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22">
        <f>Мош!I47+Вол!I47</f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22">
        <f>Мош!D48+Вол!D48</f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22">
        <f>Мош!I48+Вол!I48</f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22">
        <f>Мош!D49+Вол!D49</f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22">
        <f>Мош!I49+Вол!I49</f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22">
        <f>Мош!D50+Вол!D50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22">
        <f>Мош!I50+Вол!I50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22">
        <f>Мош!D51+Вол!D51</f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22">
        <f>Мош!I51+Вол!I51</f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22">
        <f>Мош!D52+Вол!D52</f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22">
        <f>Мош!I52+Вол!I52</f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f>Мош!D53+Вол!D53</f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f>Мош!I53+Вол!I53</f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22">
        <f>Мош!D54+Вол!D54</f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22">
        <f>Мош!I54+Вол!I54</f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22">
        <f>Мош!D55+Вол!D55</f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22">
        <f>Мош!I55+Вол!I55</f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f>Мош!D56+Вол!D56</f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f>Мош!I56+Вол!I56</f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22">
        <f>Мош!D57+Вол!D57</f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22">
        <f>Мош!I57+Вол!I57</f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22">
        <f>Мош!D58+Вол!D58</f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22">
        <f>Мош!I58+Вол!I58</f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22">
        <f>Мош!D59+Вол!D59</f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22">
        <f>Мош!I59+Вол!I59</f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f>Мош!D60+Вол!D60</f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f>Мош!I60+Вол!I60</f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22">
        <f>Мош!D61+Вол!D61</f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22">
        <f>Мош!I61+Вол!I61</f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22">
        <f>Мош!D62+Вол!D62</f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22">
        <f>Мош!I62+Вол!I62</f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22">
        <f>Мош!D63+Вол!D63</f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22">
        <f>Мош!I63+Вол!I63</f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22">
        <f>Мош!D64+Вол!D64</f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22">
        <f>Мош!I64+Вол!I64</f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Мош!D65+Вол!D65</f>
        <v>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Мош!I65+Вол!I65</f>
        <v>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Мош!D66+Вол!D66</f>
        <v>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Мош!I66+Вол!I66</f>
        <v>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22">
        <f>Мош!D67+Вол!D67</f>
        <v>0</v>
      </c>
      <c r="E67" s="47" t="s">
        <v>33</v>
      </c>
      <c r="F67" s="47" t="s">
        <v>33</v>
      </c>
      <c r="G67" s="47" t="s">
        <v>33</v>
      </c>
      <c r="H67" s="47" t="s">
        <v>33</v>
      </c>
      <c r="I67" s="22">
        <f>Мош!I67+Вол!I67</f>
        <v>0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22">
        <f>Мош!D68+Вол!D68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22">
        <f>Мош!I68+Вол!I68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22">
        <f>Мош!D69+Вол!D69</f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22">
        <f>Мош!I69+Вол!I69</f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22">
        <f>Мош!D70+Вол!D70</f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22">
        <f>Мош!I70+Вол!I70</f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22">
        <f>Мош!D71+Вол!D71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22">
        <f>Мош!I71+Вол!I71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22">
        <f>Мош!D72+Вол!D72</f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22">
        <f>Мош!I72+Вол!I72</f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22">
        <f>Мош!D73+Вол!D73</f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22">
        <f>Мош!I73+Вол!I73</f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22">
        <f>Мош!D74+Вол!D74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22">
        <f>Мош!I74+Вол!I74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22">
        <f>Мош!D75+Вол!D75</f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22">
        <f>Мош!I75+Вол!I75</f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22">
        <f>Мош!D76+Вол!D76</f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22">
        <f>Мош!I76+Вол!I76</f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22">
        <f>Мош!D77+Вол!D77</f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22">
        <f>Мош!I77+Вол!I77</f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22">
        <f>Мош!D78+Вол!D78</f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22">
        <f>Мош!I78+Вол!I78</f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22">
        <f>Мош!D79+Вол!D79</f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22">
        <f>Мош!I79+Вол!I79</f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Мош!D80+Вол!D80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Мош!I80+Вол!I80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22">
        <f>Мош!D81+Вол!D81</f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22">
        <f>Мош!I81+Вол!I81</f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22">
        <f>Мош!D82+Вол!D82</f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22">
        <f>Мош!I82+Вол!I82</f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22">
        <f>Мош!D83+Вол!D83</f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22">
        <f>Мош!I83+Вол!I83</f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22">
        <f>Мош!D84+Вол!D84</f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22">
        <f>Мош!I84+Вол!I84</f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customHeight="1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.75" customHeight="1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.75" customHeight="1">
      <c r="B94" s="74" t="s">
        <v>114</v>
      </c>
      <c r="C94" s="74"/>
      <c r="E94" s="75" t="s">
        <v>115</v>
      </c>
      <c r="F94" s="75"/>
      <c r="G94" s="75"/>
      <c r="H94" s="1"/>
    </row>
    <row r="95" spans="1:8" ht="15.75" customHeight="1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.75" customHeight="1">
      <c r="B96" s="74" t="s">
        <v>114</v>
      </c>
      <c r="C96" s="74"/>
      <c r="E96" s="75" t="s">
        <v>115</v>
      </c>
      <c r="F96" s="75"/>
      <c r="G96" s="75"/>
      <c r="H96" s="1"/>
    </row>
    <row r="97" ht="15.75" customHeight="1">
      <c r="A97" s="1" t="s">
        <v>141</v>
      </c>
    </row>
  </sheetData>
  <sheetProtection/>
  <mergeCells count="37">
    <mergeCell ref="A12:C12"/>
    <mergeCell ref="E12:I12"/>
    <mergeCell ref="A13:C13"/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8:A20"/>
    <mergeCell ref="B18:B20"/>
    <mergeCell ref="C18:C20"/>
    <mergeCell ref="D18:D20"/>
    <mergeCell ref="K18:L19"/>
    <mergeCell ref="B96:C96"/>
    <mergeCell ref="E96:G96"/>
    <mergeCell ref="B93:C93"/>
    <mergeCell ref="E93:H93"/>
    <mergeCell ref="B94:C94"/>
    <mergeCell ref="B95:C95"/>
    <mergeCell ref="E95:H95"/>
    <mergeCell ref="E13:K13"/>
    <mergeCell ref="A14:C14"/>
    <mergeCell ref="E14:K14"/>
    <mergeCell ref="A15:C15"/>
    <mergeCell ref="E15:M15"/>
    <mergeCell ref="E94:G94"/>
    <mergeCell ref="I18:J19"/>
    <mergeCell ref="E18:F19"/>
    <mergeCell ref="G18:G20"/>
    <mergeCell ref="H18:H20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6">
      <selection activeCell="E42" sqref="E42"/>
    </sheetView>
  </sheetViews>
  <sheetFormatPr defaultColWidth="9.140625" defaultRowHeight="15"/>
  <cols>
    <col min="1" max="1" width="69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1.5" customHeight="1">
      <c r="A9" s="10" t="s">
        <v>7</v>
      </c>
      <c r="B9" s="63" t="s">
        <v>126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4.2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5.7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18944.06</v>
      </c>
      <c r="E22" s="31">
        <v>0</v>
      </c>
      <c r="F22" s="31">
        <v>0</v>
      </c>
      <c r="G22" s="31">
        <v>0</v>
      </c>
      <c r="H22" s="22">
        <f>SUM(H23:H26)</f>
        <v>18944.06</v>
      </c>
      <c r="I22" s="47" t="s">
        <v>33</v>
      </c>
      <c r="J22" s="47" t="s">
        <v>33</v>
      </c>
      <c r="K22" s="22">
        <f>E22+H22-I28</f>
        <v>0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18944.06</v>
      </c>
      <c r="E23" s="47"/>
      <c r="F23" s="47"/>
      <c r="G23" s="47"/>
      <c r="H23" s="49">
        <v>18944.06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6.25" customHeight="1" thickBot="1" thickTop="1">
      <c r="A24" s="50" t="s">
        <v>37</v>
      </c>
      <c r="B24" s="28" t="s">
        <v>33</v>
      </c>
      <c r="C24" s="37" t="s">
        <v>38</v>
      </c>
      <c r="D24" s="49">
        <v>0</v>
      </c>
      <c r="E24" s="47" t="s">
        <v>33</v>
      </c>
      <c r="F24" s="47" t="s">
        <v>33</v>
      </c>
      <c r="G24" s="47" t="s">
        <v>33</v>
      </c>
      <c r="H24" s="49"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6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0.2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18944.059999999998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18944.059999999998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18944.059999999998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18944.059999999998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18944.059999999998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18944.059999999998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7520</v>
      </c>
      <c r="E37" s="47"/>
      <c r="F37" s="47"/>
      <c r="G37" s="47"/>
      <c r="H37" s="47"/>
      <c r="I37" s="32">
        <v>7520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11424.06</v>
      </c>
      <c r="E39" s="47"/>
      <c r="F39" s="47"/>
      <c r="G39" s="47"/>
      <c r="H39" s="47"/>
      <c r="I39" s="32">
        <v>11424.06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32"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/>
      <c r="E67" s="47"/>
      <c r="F67" s="47"/>
      <c r="G67" s="47"/>
      <c r="H67" s="47"/>
      <c r="I67" s="32"/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9">
      <selection activeCell="M31" sqref="M31"/>
    </sheetView>
  </sheetViews>
  <sheetFormatPr defaultColWidth="9.140625" defaultRowHeight="15"/>
  <cols>
    <col min="1" max="1" width="68.8515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3.75" customHeight="1">
      <c r="A9" s="10" t="s">
        <v>7</v>
      </c>
      <c r="B9" s="63" t="s">
        <v>135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5.7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0.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2.7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2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/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15962.84</v>
      </c>
      <c r="E22" s="31">
        <v>64.32</v>
      </c>
      <c r="F22" s="31">
        <v>0</v>
      </c>
      <c r="G22" s="31">
        <v>0</v>
      </c>
      <c r="H22" s="22">
        <f>SUM(H23:H26)</f>
        <v>15962.84</v>
      </c>
      <c r="I22" s="47" t="s">
        <v>33</v>
      </c>
      <c r="J22" s="47" t="s">
        <v>33</v>
      </c>
      <c r="K22" s="22">
        <f>E22+H22-I28</f>
        <v>64.31999999999971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15962.84</v>
      </c>
      <c r="E23" s="47"/>
      <c r="F23" s="47"/>
      <c r="G23" s="47"/>
      <c r="H23" s="49">
        <v>15962.84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7" customHeight="1" thickBot="1" thickTop="1">
      <c r="A24" s="50" t="s">
        <v>37</v>
      </c>
      <c r="B24" s="28" t="s">
        <v>33</v>
      </c>
      <c r="C24" s="37" t="s">
        <v>38</v>
      </c>
      <c r="D24" s="49">
        <v>0</v>
      </c>
      <c r="E24" s="47" t="s">
        <v>33</v>
      </c>
      <c r="F24" s="47" t="s">
        <v>33</v>
      </c>
      <c r="G24" s="47" t="s">
        <v>33</v>
      </c>
      <c r="H24" s="49"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6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0.2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15962.84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15962.84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15962.84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15962.84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15962.84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15962.84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6438.28</v>
      </c>
      <c r="E37" s="47"/>
      <c r="F37" s="47"/>
      <c r="G37" s="47"/>
      <c r="H37" s="47"/>
      <c r="I37" s="32">
        <v>6438.28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9524.56</v>
      </c>
      <c r="E39" s="47"/>
      <c r="F39" s="47"/>
      <c r="G39" s="47"/>
      <c r="H39" s="47"/>
      <c r="I39" s="32">
        <v>9524.56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/>
      <c r="E40" s="47"/>
      <c r="F40" s="47"/>
      <c r="G40" s="47"/>
      <c r="H40" s="47"/>
      <c r="I40" s="32"/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/>
      <c r="E67" s="47"/>
      <c r="F67" s="47"/>
      <c r="G67" s="47"/>
      <c r="H67" s="47"/>
      <c r="I67" s="32"/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6">
      <selection activeCell="E25" sqref="E25"/>
    </sheetView>
  </sheetViews>
  <sheetFormatPr defaultColWidth="9.140625" defaultRowHeight="15"/>
  <cols>
    <col min="1" max="1" width="67.8515625" style="0" customWidth="1"/>
    <col min="4" max="4" width="9.28125" style="0" bestFit="1" customWidth="1"/>
    <col min="9" max="9" width="9.28125" style="0" bestFit="1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29.25" customHeight="1">
      <c r="A9" s="10" t="s">
        <v>7</v>
      </c>
      <c r="B9" s="63" t="s">
        <v>136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6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4.2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63542.08</v>
      </c>
      <c r="E22" s="31">
        <v>477</v>
      </c>
      <c r="F22" s="31">
        <v>0</v>
      </c>
      <c r="G22" s="31">
        <v>0</v>
      </c>
      <c r="H22" s="22">
        <f>SUM(H23:H26)</f>
        <v>63055.08</v>
      </c>
      <c r="I22" s="47" t="s">
        <v>33</v>
      </c>
      <c r="J22" s="47" t="s">
        <v>33</v>
      </c>
      <c r="K22" s="22">
        <f>E22+H22-I28</f>
        <v>0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63065.08</v>
      </c>
      <c r="E23" s="47"/>
      <c r="F23" s="47"/>
      <c r="G23" s="47"/>
      <c r="H23" s="49">
        <v>63055.08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6.25" customHeight="1" thickBot="1" thickTop="1">
      <c r="A24" s="50" t="s">
        <v>37</v>
      </c>
      <c r="B24" s="28" t="s">
        <v>33</v>
      </c>
      <c r="C24" s="37" t="s">
        <v>38</v>
      </c>
      <c r="D24" s="49"/>
      <c r="E24" s="47"/>
      <c r="F24" s="47"/>
      <c r="G24" s="47"/>
      <c r="H24" s="49"/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2" customHeight="1" thickBot="1" thickTop="1">
      <c r="A25" s="50" t="s">
        <v>39</v>
      </c>
      <c r="B25" s="28" t="s">
        <v>33</v>
      </c>
      <c r="C25" s="37" t="s">
        <v>40</v>
      </c>
      <c r="D25" s="49"/>
      <c r="E25" s="47"/>
      <c r="F25" s="47"/>
      <c r="G25" s="47"/>
      <c r="H25" s="49"/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1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477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63532.08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63532.08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63532.08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63532.08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63532.08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63532.08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477</v>
      </c>
      <c r="E37" s="47"/>
      <c r="F37" s="47"/>
      <c r="G37" s="47"/>
      <c r="H37" s="47"/>
      <c r="I37" s="32">
        <v>477</v>
      </c>
      <c r="J37" s="32"/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/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63055.08</v>
      </c>
      <c r="E39" s="47"/>
      <c r="F39" s="47"/>
      <c r="G39" s="47"/>
      <c r="H39" s="47"/>
      <c r="I39" s="32">
        <v>63055.08</v>
      </c>
      <c r="J39" s="32"/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/>
      <c r="E40" s="47"/>
      <c r="F40" s="47"/>
      <c r="G40" s="47"/>
      <c r="H40" s="47"/>
      <c r="I40" s="32"/>
      <c r="J40" s="32"/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/>
      <c r="E67" s="47"/>
      <c r="F67" s="47"/>
      <c r="G67" s="47"/>
      <c r="H67" s="47"/>
      <c r="I67" s="32"/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6">
      <selection activeCell="G16" sqref="G16"/>
    </sheetView>
  </sheetViews>
  <sheetFormatPr defaultColWidth="9.140625" defaultRowHeight="15"/>
  <cols>
    <col min="1" max="1" width="69.0039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6" customHeight="1">
      <c r="A9" s="10" t="s">
        <v>7</v>
      </c>
      <c r="B9" s="63" t="s">
        <v>137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40.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5.7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8132.86</v>
      </c>
      <c r="E22" s="31">
        <v>0.07</v>
      </c>
      <c r="F22" s="31">
        <v>0</v>
      </c>
      <c r="G22" s="31">
        <v>0</v>
      </c>
      <c r="H22" s="22">
        <f>SUM(H23:H26)</f>
        <v>8132.86</v>
      </c>
      <c r="I22" s="47" t="s">
        <v>33</v>
      </c>
      <c r="J22" s="47" t="s">
        <v>33</v>
      </c>
      <c r="K22" s="22">
        <f>E22+H22-I28</f>
        <v>0.06999999999970896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8132.86</v>
      </c>
      <c r="E23" s="47" t="s">
        <v>33</v>
      </c>
      <c r="F23" s="47" t="s">
        <v>33</v>
      </c>
      <c r="G23" s="47" t="s">
        <v>33</v>
      </c>
      <c r="H23" s="49">
        <v>8132.86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7.75" customHeight="1" thickBot="1" thickTop="1">
      <c r="A24" s="50" t="s">
        <v>37</v>
      </c>
      <c r="B24" s="28" t="s">
        <v>33</v>
      </c>
      <c r="C24" s="37" t="s">
        <v>38</v>
      </c>
      <c r="D24" s="49">
        <v>0</v>
      </c>
      <c r="E24" s="47" t="s">
        <v>33</v>
      </c>
      <c r="F24" s="47" t="s">
        <v>33</v>
      </c>
      <c r="G24" s="47" t="s">
        <v>33</v>
      </c>
      <c r="H24" s="49"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3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19.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8132.86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8132.86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8132.86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8132.86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8132.86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8132.86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/>
      <c r="E37" s="47"/>
      <c r="F37" s="47"/>
      <c r="G37" s="47"/>
      <c r="H37" s="47"/>
      <c r="I37" s="32"/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8132.86</v>
      </c>
      <c r="E39" s="47"/>
      <c r="F39" s="47"/>
      <c r="G39" s="47"/>
      <c r="H39" s="47"/>
      <c r="I39" s="32">
        <v>8132.86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/>
      <c r="E40" s="47"/>
      <c r="F40" s="47"/>
      <c r="G40" s="47"/>
      <c r="H40" s="47"/>
      <c r="I40" s="32"/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/>
      <c r="E67" s="47"/>
      <c r="F67" s="47"/>
      <c r="G67" s="47"/>
      <c r="H67" s="47"/>
      <c r="I67" s="32"/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68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6.75" customHeight="1">
      <c r="A9" s="10" t="s">
        <v>7</v>
      </c>
      <c r="B9" s="63" t="s">
        <v>138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9.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9.7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6.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50905.85</v>
      </c>
      <c r="E22" s="31">
        <v>41.5</v>
      </c>
      <c r="F22" s="31">
        <v>0</v>
      </c>
      <c r="G22" s="31">
        <v>0</v>
      </c>
      <c r="H22" s="22">
        <f>SUM(H23:H26)</f>
        <v>50905.85</v>
      </c>
      <c r="I22" s="47" t="s">
        <v>33</v>
      </c>
      <c r="J22" s="47" t="s">
        <v>33</v>
      </c>
      <c r="K22" s="22">
        <f>E22+H22-I28</f>
        <v>41.5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50905.85</v>
      </c>
      <c r="E23" s="47" t="s">
        <v>33</v>
      </c>
      <c r="F23" s="47" t="s">
        <v>33</v>
      </c>
      <c r="G23" s="47" t="s">
        <v>33</v>
      </c>
      <c r="H23" s="49">
        <v>50905.85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4.75" customHeight="1" thickBot="1" thickTop="1">
      <c r="A24" s="50" t="s">
        <v>37</v>
      </c>
      <c r="B24" s="28" t="s">
        <v>33</v>
      </c>
      <c r="C24" s="37" t="s">
        <v>38</v>
      </c>
      <c r="D24" s="49">
        <v>0</v>
      </c>
      <c r="E24" s="47" t="s">
        <v>33</v>
      </c>
      <c r="F24" s="47" t="s">
        <v>33</v>
      </c>
      <c r="G24" s="47" t="s">
        <v>33</v>
      </c>
      <c r="H24" s="49"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3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2.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50905.85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50905.85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40905.85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40905.85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40905.85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40905.85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14541.5</v>
      </c>
      <c r="E37" s="47"/>
      <c r="F37" s="47"/>
      <c r="G37" s="47"/>
      <c r="H37" s="47">
        <v>14541.5</v>
      </c>
      <c r="I37" s="32">
        <v>14541.5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26364.35</v>
      </c>
      <c r="E39" s="47"/>
      <c r="F39" s="47"/>
      <c r="G39" s="47"/>
      <c r="H39" s="47">
        <v>26364.35</v>
      </c>
      <c r="I39" s="32">
        <v>26364.35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32"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10000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10000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10000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10000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>
        <v>10000</v>
      </c>
      <c r="E67" s="47"/>
      <c r="F67" s="47"/>
      <c r="G67" s="47"/>
      <c r="H67" s="47">
        <v>10000</v>
      </c>
      <c r="I67" s="32">
        <v>10000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customHeight="1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.75" customHeight="1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.75" customHeight="1">
      <c r="B94" s="74" t="s">
        <v>114</v>
      </c>
      <c r="C94" s="74"/>
      <c r="E94" s="75" t="s">
        <v>115</v>
      </c>
      <c r="F94" s="75"/>
      <c r="G94" s="75"/>
      <c r="H94" s="1"/>
    </row>
    <row r="95" spans="1:8" ht="15.75" customHeight="1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.75" customHeight="1">
      <c r="B96" s="74" t="s">
        <v>114</v>
      </c>
      <c r="C96" s="74"/>
      <c r="E96" s="75" t="s">
        <v>115</v>
      </c>
      <c r="F96" s="75"/>
      <c r="G96" s="75"/>
      <c r="H96" s="1"/>
    </row>
    <row r="97" ht="15.75" customHeight="1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97"/>
  <sheetViews>
    <sheetView zoomScalePageLayoutView="0" workbookViewId="0" topLeftCell="A10">
      <selection activeCell="A6" sqref="A6:K6"/>
    </sheetView>
  </sheetViews>
  <sheetFormatPr defaultColWidth="9.140625" defaultRowHeight="15"/>
  <cols>
    <col min="1" max="1" width="65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27" customHeight="1">
      <c r="A9" s="10" t="s">
        <v>7</v>
      </c>
      <c r="B9" s="63" t="s">
        <v>124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9.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7.25" customHeight="1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3.7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8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1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Дм2!D22+Дм1!D22+Дик!D22+Мак!D22+Іванк!D22</f>
        <v>185831.79</v>
      </c>
      <c r="E22" s="22">
        <f>Дм2!E22+Дм1!E22+Дик!E22+Мак!E22+Іванк!E22</f>
        <v>800.27</v>
      </c>
      <c r="F22" s="22">
        <f>Дм2!F22+Дм1!F22+Дик!F22+Мак!F22+Іванк!F22</f>
        <v>0</v>
      </c>
      <c r="G22" s="22">
        <f>Дм2!G22+Дм1!G22+Дик!G22+Мак!G22+Іванк!G22</f>
        <v>0</v>
      </c>
      <c r="H22" s="22">
        <f>Дм2!H22+Дм1!H22+Дик!H22+Мак!H22+Іванк!H22</f>
        <v>185831.79</v>
      </c>
      <c r="I22" s="47" t="s">
        <v>33</v>
      </c>
      <c r="J22" s="47" t="s">
        <v>33</v>
      </c>
      <c r="K22" s="22">
        <f>Дм2!K22+Дм1!K22+Дик!K22+Мак!K22+Іванк!K22</f>
        <v>10127.36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22">
        <f>Дм2!D23+Дм1!D23+Дик!D23+Мак!D23+Іванк!D23</f>
        <v>136115.69999999998</v>
      </c>
      <c r="E23" s="47" t="s">
        <v>33</v>
      </c>
      <c r="F23" s="47" t="s">
        <v>33</v>
      </c>
      <c r="G23" s="47" t="s">
        <v>33</v>
      </c>
      <c r="H23" s="22">
        <f>Дм2!H23+Дм1!H23+Дик!H23+Мак!H23+Іванк!H23</f>
        <v>136115.69999999998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9.25" customHeight="1" thickBot="1" thickTop="1">
      <c r="A24" s="50" t="s">
        <v>37</v>
      </c>
      <c r="B24" s="28" t="s">
        <v>33</v>
      </c>
      <c r="C24" s="37" t="s">
        <v>38</v>
      </c>
      <c r="D24" s="22">
        <f>Дм2!D24+Дм1!D24+Дик!D24+Мак!D24+Іванк!D24</f>
        <v>49716.09</v>
      </c>
      <c r="E24" s="47" t="s">
        <v>33</v>
      </c>
      <c r="F24" s="47" t="s">
        <v>33</v>
      </c>
      <c r="G24" s="47" t="s">
        <v>33</v>
      </c>
      <c r="H24" s="22">
        <f>Дм2!H24+Дм1!H24+Дик!H24+Мак!H24+Іванк!H24</f>
        <v>49716.09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5" customHeight="1" thickBot="1" thickTop="1">
      <c r="A25" s="50" t="s">
        <v>39</v>
      </c>
      <c r="B25" s="28" t="s">
        <v>33</v>
      </c>
      <c r="C25" s="37" t="s">
        <v>40</v>
      </c>
      <c r="D25" s="22">
        <f>Дм2!D25+Дм1!D25+Дик!D25+Мак!D25+Іванк!D25</f>
        <v>0</v>
      </c>
      <c r="E25" s="47" t="s">
        <v>33</v>
      </c>
      <c r="F25" s="47" t="s">
        <v>33</v>
      </c>
      <c r="G25" s="47" t="s">
        <v>33</v>
      </c>
      <c r="H25" s="22">
        <f>Дм2!H25+Дм1!H25+Дик!H25+Мак!H25+Іванк!H25</f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7" customHeight="1" thickBot="1" thickTop="1">
      <c r="A26" s="50" t="s">
        <v>41</v>
      </c>
      <c r="B26" s="28" t="s">
        <v>33</v>
      </c>
      <c r="C26" s="37" t="s">
        <v>42</v>
      </c>
      <c r="D26" s="22">
        <f>Дм2!D26+Дм1!D26+Дик!D26+Мак!D26+Іванк!D26</f>
        <v>0</v>
      </c>
      <c r="E26" s="47" t="s">
        <v>33</v>
      </c>
      <c r="F26" s="47" t="s">
        <v>33</v>
      </c>
      <c r="G26" s="47" t="s">
        <v>33</v>
      </c>
      <c r="H26" s="22">
        <f>Дм2!H26+Дм1!H26+Дик!H26+Мак!H26+Іванк!H26</f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22">
        <f>Дм2!D27+Дм1!D27+Дик!D27+Мак!D27+Іванк!D27</f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Дм2!D28+Дм1!D28+Дик!D28+Мак!D28+Іванк!D28</f>
        <v>179331.79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Дм2!I28+Дм1!I28+Дик!I28+Мак!I28+Іванк!I28</f>
        <v>176504.69999999998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22">
        <f>Дм2!D29+Дм1!D29+Дик!D29+Мак!D29+Іванк!D29</f>
        <v>0</v>
      </c>
      <c r="E29" s="47"/>
      <c r="F29" s="47"/>
      <c r="G29" s="47"/>
      <c r="H29" s="47"/>
      <c r="I29" s="22">
        <f>Дм2!I29+Дм1!I29+Дик!I29+Мак!I29+Іванк!I29</f>
        <v>0</v>
      </c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Дм2!D30+Дм1!D30+Дик!D30+Мак!D30+Іванк!D30</f>
        <v>179331.79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Дм2!I30+Дм1!I30+Дик!I30+Мак!I30+Іванк!I30</f>
        <v>176504.69999999998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Дм2!D31+Дм1!D31+Дик!D31+Мак!D31+Іванк!D31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Дм2!I31+Дм1!I31+Дик!I31+Мак!I31+Іванк!I31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22">
        <f>Дм2!D32+Дм1!D32+Дик!D32+Мак!D32+Іванк!D32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22">
        <f>Дм2!I32+Дм1!I32+Дик!I32+Мак!I32+Іванк!I32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22">
        <f>Дм2!D33+Дм1!D33+Дик!D33+Мак!D33+Іванк!D33</f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22">
        <f>Дм2!I33+Дм1!I33+Дик!I33+Мак!I33+Іванк!I33</f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22">
        <f>Дм2!D34+Дм1!D34+Дик!D34+Мак!D34+Іванк!D34</f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22">
        <f>Дм2!I34+Дм1!I34+Дик!I34+Мак!I34+Іванк!I34</f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22">
        <f>Дм2!D35+Дм1!D35+Дик!D35+Мак!D35+Іванк!D35</f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22">
        <f>Дм2!I35+Дм1!I35+Дик!I35+Мак!I35+Іванк!I35</f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Дм2!D36+Дм1!D36+Дик!D36+Мак!D36+Іванк!D36</f>
        <v>179331.79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Дм2!I36+Дм1!I36+Дик!I36+Мак!I36+Іванк!I36</f>
        <v>176504.69999999998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22">
        <f>Дм2!D37+Дм1!D37+Дик!D37+Мак!D37+Іванк!D37</f>
        <v>51489.03</v>
      </c>
      <c r="E37" s="47" t="s">
        <v>33</v>
      </c>
      <c r="F37" s="47" t="s">
        <v>33</v>
      </c>
      <c r="G37" s="47" t="s">
        <v>33</v>
      </c>
      <c r="H37" s="47" t="s">
        <v>33</v>
      </c>
      <c r="I37" s="22">
        <f>Дм2!I37+Дм1!I37+Дик!I37+Мак!I37+Іванк!I37</f>
        <v>48661.94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22">
        <f>Дм2!D38+Дм1!D38+Дик!D38+Мак!D38+Іванк!D38</f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22">
        <f>Дм2!I38+Дм1!I38+Дик!I38+Мак!I38+Іванк!I38</f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22">
        <f>Дм2!D39+Дм1!D39+Дик!D39+Мак!D39+Іванк!D39</f>
        <v>126842.75999999998</v>
      </c>
      <c r="E39" s="47" t="s">
        <v>33</v>
      </c>
      <c r="F39" s="47" t="s">
        <v>33</v>
      </c>
      <c r="G39" s="47" t="s">
        <v>33</v>
      </c>
      <c r="H39" s="47" t="s">
        <v>33</v>
      </c>
      <c r="I39" s="22">
        <f>Дм2!I39+Дм1!I39+Дик!I39+Мак!I39+Іванк!I39</f>
        <v>126842.75999999998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22">
        <f>Дм2!D40+Дм1!D40+Дик!D40+Мак!D40+Іванк!D40</f>
        <v>0</v>
      </c>
      <c r="E40" s="47" t="s">
        <v>33</v>
      </c>
      <c r="F40" s="47" t="s">
        <v>33</v>
      </c>
      <c r="G40" s="47" t="s">
        <v>33</v>
      </c>
      <c r="H40" s="47" t="s">
        <v>33</v>
      </c>
      <c r="I40" s="22">
        <f>Дм2!I40+Дм1!I40+Дик!I40+Мак!I40+Іванк!I40</f>
        <v>0</v>
      </c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22">
        <f>Дм2!D41+Дм1!D41+Дик!D41+Мак!D41+Іванк!D41</f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22">
        <f>Дм2!I41+Дм1!I41+Дик!I41+Мак!I41+Іванк!I41</f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22">
        <f>Дм2!D42+Дм1!D42+Дик!D42+Мак!D42+Іванк!D42</f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22">
        <f>Дм2!I42+Дм1!I42+Дик!I42+Мак!I42+Іванк!I42</f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22">
        <f>Дм2!D43+Дм1!D43+Дик!D43+Мак!D43+Іванк!D43</f>
        <v>1000</v>
      </c>
      <c r="E43" s="47" t="s">
        <v>33</v>
      </c>
      <c r="F43" s="47" t="s">
        <v>33</v>
      </c>
      <c r="G43" s="47" t="s">
        <v>33</v>
      </c>
      <c r="H43" s="47" t="s">
        <v>33</v>
      </c>
      <c r="I43" s="22">
        <f>Дм2!I43+Дм1!I43+Дик!I43+Мак!I43+Іванк!I43</f>
        <v>1000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22">
        <f>Дм2!D44+Дм1!D44+Дик!D44+Мак!D44+Іванк!D44</f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22">
        <f>Дм2!I44+Дм1!I44+Дик!I44+Мак!I44+Іванк!I44</f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22">
        <f>Дм2!D45+Дм1!D45+Дик!D45+Мак!D45+Іванк!D45</f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22">
        <f>Дм2!I45+Дм1!I45+Дик!I45+Мак!I45+Іванк!I45</f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22">
        <f>Дм2!D46+Дм1!D46+Дик!D46+Мак!D46+Іванк!D46</f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22">
        <f>Дм2!I46+Дм1!I46+Дик!I46+Мак!I46+Іванк!I46</f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22">
        <f>Дм2!D47+Дм1!D47+Дик!D47+Мак!D47+Іванк!D47</f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22">
        <f>Дм2!I47+Дм1!I47+Дик!I47+Мак!I47+Іванк!I47</f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22">
        <f>Дм2!D48+Дм1!D48+Дик!D48+Мак!D48+Іванк!D48</f>
        <v>1000</v>
      </c>
      <c r="E48" s="47" t="s">
        <v>33</v>
      </c>
      <c r="F48" s="47" t="s">
        <v>33</v>
      </c>
      <c r="G48" s="47" t="s">
        <v>33</v>
      </c>
      <c r="H48" s="47" t="s">
        <v>33</v>
      </c>
      <c r="I48" s="22">
        <f>Дм2!I48+Дм1!I48+Дик!I48+Мак!I48+Іванк!I48</f>
        <v>1000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22">
        <f>Дм2!D49+Дм1!D49+Дик!D49+Мак!D49+Іванк!D49</f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22">
        <f>Дм2!I49+Дм1!I49+Дик!I49+Мак!I49+Іванк!I49</f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22">
        <f>Дм2!D50+Дм1!D50+Дик!D50+Мак!D50+Іванк!D50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22">
        <f>Дм2!I50+Дм1!I50+Дик!I50+Мак!I50+Іванк!I50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22">
        <f>Дм2!D51+Дм1!D51+Дик!D51+Мак!D51+Іванк!D51</f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22">
        <f>Дм2!I51+Дм1!I51+Дик!I51+Мак!I51+Іванк!I51</f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22">
        <f>Дм2!D52+Дм1!D52+Дик!D52+Мак!D52+Іванк!D52</f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22">
        <f>Дм2!I52+Дм1!I52+Дик!I52+Мак!I52+Іванк!I52</f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f>Дм2!D53+Дм1!D53+Дик!D53+Мак!D53+Іванк!D53</f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f>Дм2!I53+Дм1!I53+Дик!I53+Мак!I53+Іванк!I53</f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22">
        <f>Дм2!D54+Дм1!D54+Дик!D54+Мак!D54+Іванк!D54</f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22">
        <f>Дм2!I54+Дм1!I54+Дик!I54+Мак!I54+Іванк!I54</f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22">
        <f>Дм2!D55+Дм1!D55+Дик!D55+Мак!D55+Іванк!D55</f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22">
        <f>Дм2!I55+Дм1!I55+Дик!I55+Мак!I55+Іванк!I55</f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f>Дм2!D56+Дм1!D56+Дик!D56+Мак!D56+Іванк!D56</f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f>Дм2!I56+Дм1!I56+Дик!I56+Мак!I56+Іванк!I56</f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22">
        <f>Дм2!D57+Дм1!D57+Дик!D57+Мак!D57+Іванк!D57</f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22">
        <f>Дм2!I57+Дм1!I57+Дик!I57+Мак!I57+Іванк!I57</f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22">
        <f>Дм2!D58+Дм1!D58+Дик!D58+Мак!D58+Іванк!D58</f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22">
        <f>Дм2!I58+Дм1!I58+Дик!I58+Мак!I58+Іванк!I58</f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22">
        <f>Дм2!D59+Дм1!D59+Дик!D59+Мак!D59+Іванк!D59</f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22">
        <f>Дм2!I59+Дм1!I59+Дик!I59+Мак!I59+Іванк!I59</f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f>Дм2!D60+Дм1!D60+Дик!D60+Мак!D60+Іванк!D60</f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f>Дм2!I60+Дм1!I60+Дик!I60+Мак!I60+Іванк!I60</f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22">
        <f>Дм2!D61+Дм1!D61+Дик!D61+Мак!D61+Іванк!D61</f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22">
        <f>Дм2!I61+Дм1!I61+Дик!I61+Мак!I61+Іванк!I61</f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22">
        <f>Дм2!D62+Дм1!D62+Дик!D62+Мак!D62+Іванк!D62</f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22">
        <f>Дм2!I62+Дм1!I62+Дик!I62+Мак!I62+Іванк!I62</f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22">
        <f>Дм2!D63+Дм1!D63+Дик!D63+Мак!D63+Іванк!D63</f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22">
        <f>Дм2!I63+Дм1!I63+Дик!I63+Мак!I63+Іванк!I63</f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22">
        <f>Дм2!D64+Дм1!D64+Дик!D64+Мак!D64+Іванк!D64</f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22">
        <f>Дм2!I64+Дм1!I64+Дик!I64+Мак!I64+Іванк!I64</f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Дм2!D65+Дм1!D65+Дик!D65+Мак!D65+Іванк!D65</f>
        <v>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Дм2!I65+Дм1!I65+Дик!I65+Мак!I65+Іванк!I65</f>
        <v>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Дм2!D66+Дм1!D66+Дик!D66+Мак!D66+Іванк!D66</f>
        <v>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Дм2!I66+Дм1!I66+Дик!I66+Мак!I66+Іванк!I66</f>
        <v>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22">
        <f>Дм2!D67+Дм1!D67+Дик!D67+Мак!D67+Іванк!D67</f>
        <v>0</v>
      </c>
      <c r="E67" s="47" t="s">
        <v>33</v>
      </c>
      <c r="F67" s="47" t="s">
        <v>33</v>
      </c>
      <c r="G67" s="47" t="s">
        <v>33</v>
      </c>
      <c r="H67" s="47" t="s">
        <v>33</v>
      </c>
      <c r="I67" s="22">
        <f>Дм2!I67+Дм1!I67+Дик!I67+Мак!I67+Іванк!I67</f>
        <v>0</v>
      </c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22">
        <f>Дм2!D68+Дм1!D68+Дик!D68+Мак!D68+Іванк!D68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22">
        <f>Дм2!I68+Дм1!I68+Дик!I68+Мак!I68+Іванк!I68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22">
        <f>Дм2!D69+Дм1!D69+Дик!D69+Мак!D69+Іванк!D69</f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22">
        <f>Дм2!I69+Дм1!I69+Дик!I69+Мак!I69+Іванк!I69</f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22">
        <f>Дм2!D70+Дм1!D70+Дик!D70+Мак!D70+Іванк!D70</f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22">
        <f>Дм2!I70+Дм1!I70+Дик!I70+Мак!I70+Іванк!I70</f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22">
        <f>Дм2!D71+Дм1!D71+Дик!D71+Мак!D71+Іванк!D71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22">
        <f>Дм2!I71+Дм1!I71+Дик!I71+Мак!I71+Іванк!I71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22">
        <f>Дм2!D72+Дм1!D72+Дик!D72+Мак!D72+Іванк!D72</f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22">
        <f>Дм2!I72+Дм1!I72+Дик!I72+Мак!I72+Іванк!I72</f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22">
        <f>Дм2!D73+Дм1!D73+Дик!D73+Мак!D73+Іванк!D73</f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22">
        <f>Дм2!I73+Дм1!I73+Дик!I73+Мак!I73+Іванк!I73</f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22">
        <f>Дм2!D74+Дм1!D74+Дик!D74+Мак!D74+Іванк!D74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22">
        <f>Дм2!I74+Дм1!I74+Дик!I74+Мак!I74+Іванк!I74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22">
        <f>Дм2!D75+Дм1!D75+Дик!D75+Мак!D75+Іванк!D75</f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22">
        <f>Дм2!I75+Дм1!I75+Дик!I75+Мак!I75+Іванк!I75</f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22">
        <f>Дм2!D76+Дм1!D76+Дик!D76+Мак!D76+Іванк!D76</f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22">
        <f>Дм2!I76+Дм1!I76+Дик!I76+Мак!I76+Іванк!I76</f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22">
        <f>Дм2!D77+Дм1!D77+Дик!D77+Мак!D77+Іванк!D77</f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22">
        <f>Дм2!I77+Дм1!I77+Дик!I77+Мак!I77+Іванк!I77</f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22">
        <f>Дм2!D78+Дм1!D78+Дик!D78+Мак!D78+Іванк!D78</f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22">
        <f>Дм2!I78+Дм1!I78+Дик!I78+Мак!I78+Іванк!I78</f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22">
        <f>Дм2!D79+Дм1!D79+Дик!D79+Мак!D79+Іванк!D79</f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22">
        <f>Дм2!I79+Дм1!I79+Дик!I79+Мак!I79+Іванк!I79</f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Дм2!D80+Дм1!D80+Дик!D80+Мак!D80+Іванк!D80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Дм2!I80+Дм1!I80+Дик!I80+Мак!I80+Іванк!I80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22">
        <f>Дм2!D81+Дм1!D81+Дик!D81+Мак!D81+Іванк!D81</f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22">
        <f>Дм2!I81+Дм1!I81+Дик!I81+Мак!I81+Іванк!I81</f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22">
        <f>Дм2!D82+Дм1!D82+Дик!D82+Мак!D82+Іванк!D82</f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22">
        <f>Дм2!I82+Дм1!I82+Дик!I82+Мак!I82+Іванк!I82</f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22">
        <f>Дм2!D83+Дм1!D83+Дик!D83+Мак!D83+Іванк!D83</f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22">
        <f>Дм2!I83+Дм1!I83+Дик!I83+Мак!I83+Іванк!I83</f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22">
        <f>Дм2!D84+Дм1!D84+Дик!D84+Мак!D84+Іванк!D84</f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22">
        <f>Дм2!I84+Дм1!I84+Дик!I84+Мак!I84+Іванк!I84</f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A12:C12"/>
    <mergeCell ref="E12:I12"/>
    <mergeCell ref="A13:C13"/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8:A20"/>
    <mergeCell ref="B18:B20"/>
    <mergeCell ref="C18:C20"/>
    <mergeCell ref="D18:D20"/>
    <mergeCell ref="K18:L19"/>
    <mergeCell ref="B96:C96"/>
    <mergeCell ref="E96:G96"/>
    <mergeCell ref="B93:C93"/>
    <mergeCell ref="E93:H93"/>
    <mergeCell ref="B94:C94"/>
    <mergeCell ref="B95:C95"/>
    <mergeCell ref="E95:H95"/>
    <mergeCell ref="E13:K13"/>
    <mergeCell ref="A14:C14"/>
    <mergeCell ref="E14:K14"/>
    <mergeCell ref="A15:C15"/>
    <mergeCell ref="E15:M15"/>
    <mergeCell ref="E94:G94"/>
    <mergeCell ref="I18:J19"/>
    <mergeCell ref="E18:F19"/>
    <mergeCell ref="G18:G20"/>
    <mergeCell ref="H18:H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9">
      <selection activeCell="D40" sqref="D40"/>
    </sheetView>
  </sheetViews>
  <sheetFormatPr defaultColWidth="9.140625" defaultRowHeight="15"/>
  <cols>
    <col min="1" max="1" width="68.8515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1.5" customHeight="1">
      <c r="A9" s="10" t="s">
        <v>7</v>
      </c>
      <c r="B9" s="63" t="s">
        <v>124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7.2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9.7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5.7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43477.38</v>
      </c>
      <c r="E22" s="31">
        <v>178.64</v>
      </c>
      <c r="F22" s="31">
        <v>0</v>
      </c>
      <c r="G22" s="31">
        <v>0</v>
      </c>
      <c r="H22" s="22">
        <f>SUM(H23:H26)</f>
        <v>43477.38</v>
      </c>
      <c r="I22" s="47" t="s">
        <v>33</v>
      </c>
      <c r="J22" s="47" t="s">
        <v>33</v>
      </c>
      <c r="K22" s="22">
        <f>E22+H22-I28</f>
        <v>178.63999999999942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43477.38</v>
      </c>
      <c r="E23" s="47"/>
      <c r="F23" s="47"/>
      <c r="G23" s="47"/>
      <c r="H23" s="49">
        <v>43477.38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7.75" customHeight="1" thickBot="1" thickTop="1">
      <c r="A24" s="50" t="s">
        <v>37</v>
      </c>
      <c r="B24" s="28" t="s">
        <v>33</v>
      </c>
      <c r="C24" s="37" t="s">
        <v>38</v>
      </c>
      <c r="D24" s="49"/>
      <c r="E24" s="47"/>
      <c r="F24" s="47"/>
      <c r="G24" s="47"/>
      <c r="H24" s="49"/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3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19.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43477.38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43477.38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43477.38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43477.38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43477.38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43477.38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6504.64</v>
      </c>
      <c r="E37" s="47"/>
      <c r="F37" s="47"/>
      <c r="G37" s="47"/>
      <c r="H37" s="47"/>
      <c r="I37" s="32">
        <v>6504.64</v>
      </c>
      <c r="J37" s="32"/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/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36972.74</v>
      </c>
      <c r="E39" s="47"/>
      <c r="F39" s="47"/>
      <c r="G39" s="47"/>
      <c r="H39" s="47"/>
      <c r="I39" s="32">
        <v>36972.74</v>
      </c>
      <c r="J39" s="32"/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/>
      <c r="E40" s="47"/>
      <c r="F40" s="47"/>
      <c r="G40" s="47"/>
      <c r="H40" s="47"/>
      <c r="I40" s="32"/>
      <c r="J40" s="32"/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/>
      <c r="E67" s="47"/>
      <c r="F67" s="47"/>
      <c r="G67" s="47"/>
      <c r="H67" s="47"/>
      <c r="I67" s="32"/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/>
      <c r="E68" s="47"/>
      <c r="F68" s="47"/>
      <c r="G68" s="47"/>
      <c r="H68" s="47"/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6">
      <selection activeCell="H39" sqref="H39"/>
    </sheetView>
  </sheetViews>
  <sheetFormatPr defaultColWidth="9.140625" defaultRowHeight="15"/>
  <cols>
    <col min="1" max="1" width="70.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5.25" customHeight="1">
      <c r="A9" s="10" t="s">
        <v>7</v>
      </c>
      <c r="B9" s="63" t="s">
        <v>127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4.2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8.25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3.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6.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26067.02</v>
      </c>
      <c r="E22" s="31">
        <v>0</v>
      </c>
      <c r="F22" s="31">
        <v>0</v>
      </c>
      <c r="G22" s="31">
        <v>0</v>
      </c>
      <c r="H22" s="22">
        <f>SUM(H23:H26)</f>
        <v>26067.02</v>
      </c>
      <c r="I22" s="47" t="s">
        <v>33</v>
      </c>
      <c r="J22" s="47" t="s">
        <v>33</v>
      </c>
      <c r="K22" s="22">
        <f>E22+H22-I28</f>
        <v>0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26067.02</v>
      </c>
      <c r="E23" s="47"/>
      <c r="F23" s="47"/>
      <c r="G23" s="47"/>
      <c r="H23" s="49">
        <v>26067.02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4.75" customHeight="1" thickBot="1" thickTop="1">
      <c r="A24" s="50" t="s">
        <v>37</v>
      </c>
      <c r="B24" s="28" t="s">
        <v>33</v>
      </c>
      <c r="C24" s="37" t="s">
        <v>38</v>
      </c>
      <c r="D24" s="49">
        <v>0</v>
      </c>
      <c r="E24" s="47" t="s">
        <v>33</v>
      </c>
      <c r="F24" s="47" t="s">
        <v>33</v>
      </c>
      <c r="G24" s="47" t="s">
        <v>33</v>
      </c>
      <c r="H24" s="49">
        <v>0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6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19.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/>
      <c r="E27" s="47"/>
      <c r="F27" s="47"/>
      <c r="G27" s="47"/>
      <c r="H27" s="47"/>
      <c r="I27" s="47"/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26067.02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26067.02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26067.02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26067.02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26067.02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26067.02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/>
      <c r="E37" s="47" t="s">
        <v>33</v>
      </c>
      <c r="F37" s="47" t="s">
        <v>33</v>
      </c>
      <c r="G37" s="47" t="s">
        <v>33</v>
      </c>
      <c r="H37" s="47" t="s">
        <v>33</v>
      </c>
      <c r="I37" s="32">
        <v>0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>
        <v>0</v>
      </c>
      <c r="E38" s="47" t="s">
        <v>33</v>
      </c>
      <c r="F38" s="47" t="s">
        <v>33</v>
      </c>
      <c r="G38" s="47" t="s">
        <v>33</v>
      </c>
      <c r="H38" s="47" t="s">
        <v>33</v>
      </c>
      <c r="I38" s="32">
        <v>0</v>
      </c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26067.02</v>
      </c>
      <c r="E39" s="47"/>
      <c r="F39" s="47"/>
      <c r="G39" s="47"/>
      <c r="H39" s="47"/>
      <c r="I39" s="32">
        <v>26067.02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/>
      <c r="E40" s="47"/>
      <c r="F40" s="47"/>
      <c r="G40" s="47"/>
      <c r="H40" s="47"/>
      <c r="I40" s="32"/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/>
      <c r="E67" s="47"/>
      <c r="F67" s="47"/>
      <c r="G67" s="47"/>
      <c r="H67" s="47"/>
      <c r="I67" s="32"/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/>
      <c r="E68" s="47"/>
      <c r="F68" s="47"/>
      <c r="G68" s="47"/>
      <c r="H68" s="47"/>
      <c r="I68" s="30"/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6">
      <selection activeCell="D23" sqref="D23"/>
    </sheetView>
  </sheetViews>
  <sheetFormatPr defaultColWidth="9.140625" defaultRowHeight="15"/>
  <cols>
    <col min="1" max="1" width="68.57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73" t="s">
        <v>0</v>
      </c>
      <c r="I1" s="73"/>
      <c r="J1" s="73"/>
      <c r="K1" s="73"/>
      <c r="L1" s="7"/>
    </row>
    <row r="2" spans="1:12" ht="15">
      <c r="A2" s="1"/>
      <c r="B2" s="1"/>
      <c r="C2" s="1"/>
      <c r="D2" s="1"/>
      <c r="E2" s="1"/>
      <c r="F2" s="1"/>
      <c r="G2" s="7"/>
      <c r="H2" s="73"/>
      <c r="I2" s="73"/>
      <c r="J2" s="73"/>
      <c r="K2" s="73"/>
      <c r="L2" s="7"/>
    </row>
    <row r="3" spans="1:12" ht="1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7"/>
    </row>
    <row r="4" spans="1:12" ht="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5">
      <c r="A5" s="64" t="s">
        <v>3</v>
      </c>
      <c r="B5" s="64"/>
      <c r="C5" s="64"/>
      <c r="D5" s="13" t="s">
        <v>4</v>
      </c>
      <c r="E5" s="6" t="s">
        <v>5</v>
      </c>
      <c r="F5" s="6"/>
      <c r="G5" s="21"/>
      <c r="H5" s="6"/>
      <c r="I5" s="6"/>
      <c r="J5" s="6"/>
      <c r="K5" s="6"/>
      <c r="L5" s="6"/>
    </row>
    <row r="6" spans="1:12" ht="15">
      <c r="A6" s="62" t="s">
        <v>142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65" t="s">
        <v>6</v>
      </c>
      <c r="L8" s="65"/>
    </row>
    <row r="9" spans="1:12" ht="38.25" customHeight="1">
      <c r="A9" s="10" t="s">
        <v>7</v>
      </c>
      <c r="B9" s="63" t="s">
        <v>128</v>
      </c>
      <c r="C9" s="63"/>
      <c r="D9" s="63"/>
      <c r="E9" s="63"/>
      <c r="F9" s="63"/>
      <c r="G9" s="63"/>
      <c r="H9" s="63"/>
      <c r="I9" s="63"/>
      <c r="J9" s="11" t="s">
        <v>8</v>
      </c>
      <c r="K9" s="66" t="s">
        <v>117</v>
      </c>
      <c r="L9" s="66"/>
    </row>
    <row r="10" spans="1:12" ht="15">
      <c r="A10" s="3" t="s">
        <v>9</v>
      </c>
      <c r="B10" s="60">
        <v>0</v>
      </c>
      <c r="C10" s="60"/>
      <c r="D10" s="60"/>
      <c r="E10" s="60"/>
      <c r="F10" s="60"/>
      <c r="G10" s="60"/>
      <c r="H10" s="60"/>
      <c r="I10" s="60"/>
      <c r="J10" s="11" t="s">
        <v>10</v>
      </c>
      <c r="K10" s="61">
        <v>3510600000</v>
      </c>
      <c r="L10" s="61"/>
    </row>
    <row r="11" spans="1:12" ht="14.25" customHeight="1">
      <c r="A11" s="3" t="s">
        <v>11</v>
      </c>
      <c r="B11" s="60" t="s">
        <v>118</v>
      </c>
      <c r="C11" s="60"/>
      <c r="D11" s="60"/>
      <c r="E11" s="60"/>
      <c r="F11" s="60"/>
      <c r="G11" s="60"/>
      <c r="H11" s="60"/>
      <c r="I11" s="60"/>
      <c r="J11" s="11" t="s">
        <v>12</v>
      </c>
      <c r="K11" s="61">
        <v>430</v>
      </c>
      <c r="L11" s="61"/>
    </row>
    <row r="12" spans="1:12" ht="15">
      <c r="A12" s="68" t="s">
        <v>13</v>
      </c>
      <c r="B12" s="68"/>
      <c r="C12" s="68"/>
      <c r="D12" s="18"/>
      <c r="E12" s="71"/>
      <c r="F12" s="71"/>
      <c r="G12" s="71"/>
      <c r="H12" s="71"/>
      <c r="I12" s="71"/>
      <c r="J12" s="36"/>
      <c r="K12" s="20"/>
      <c r="L12" s="9"/>
    </row>
    <row r="13" spans="1:12" ht="15">
      <c r="A13" s="68" t="s">
        <v>14</v>
      </c>
      <c r="B13" s="68"/>
      <c r="C13" s="68"/>
      <c r="D13" s="12" t="s">
        <v>15</v>
      </c>
      <c r="E13" s="67" t="s">
        <v>15</v>
      </c>
      <c r="F13" s="67"/>
      <c r="G13" s="67"/>
      <c r="H13" s="67"/>
      <c r="I13" s="67"/>
      <c r="J13" s="67"/>
      <c r="K13" s="67"/>
      <c r="L13" s="8"/>
    </row>
    <row r="14" spans="1:12" ht="15">
      <c r="A14" s="68" t="s">
        <v>16</v>
      </c>
      <c r="B14" s="68"/>
      <c r="C14" s="68"/>
      <c r="D14" s="19"/>
      <c r="E14" s="71" t="s">
        <v>15</v>
      </c>
      <c r="F14" s="71"/>
      <c r="G14" s="71"/>
      <c r="H14" s="71"/>
      <c r="I14" s="71"/>
      <c r="J14" s="71"/>
      <c r="K14" s="71"/>
      <c r="L14" s="8"/>
    </row>
    <row r="15" spans="1:13" ht="39" customHeight="1">
      <c r="A15" s="68" t="s">
        <v>17</v>
      </c>
      <c r="B15" s="68"/>
      <c r="C15" s="68"/>
      <c r="D15" s="12" t="s">
        <v>119</v>
      </c>
      <c r="E15" s="72" t="s">
        <v>120</v>
      </c>
      <c r="F15" s="72"/>
      <c r="G15" s="72"/>
      <c r="H15" s="72"/>
      <c r="I15" s="72"/>
      <c r="J15" s="72"/>
      <c r="K15" s="72"/>
      <c r="L15" s="72"/>
      <c r="M15" s="72"/>
    </row>
    <row r="16" spans="1:12" ht="14.25" customHeight="1">
      <c r="A16" s="4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 thickBot="1">
      <c r="A17" s="4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thickBot="1" thickTop="1">
      <c r="A18" s="69" t="s">
        <v>20</v>
      </c>
      <c r="B18" s="69" t="s">
        <v>21</v>
      </c>
      <c r="C18" s="69" t="s">
        <v>22</v>
      </c>
      <c r="D18" s="69" t="s">
        <v>23</v>
      </c>
      <c r="E18" s="69" t="s">
        <v>24</v>
      </c>
      <c r="F18" s="69"/>
      <c r="G18" s="69" t="s">
        <v>25</v>
      </c>
      <c r="H18" s="69" t="s">
        <v>26</v>
      </c>
      <c r="I18" s="69" t="s">
        <v>27</v>
      </c>
      <c r="J18" s="69"/>
      <c r="K18" s="70" t="s">
        <v>28</v>
      </c>
      <c r="L18" s="70"/>
    </row>
    <row r="19" spans="1:12" ht="16.5" thickBot="1" thickTop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70"/>
    </row>
    <row r="20" spans="1:12" ht="42.75" thickBot="1" thickTop="1">
      <c r="A20" s="69"/>
      <c r="B20" s="69"/>
      <c r="C20" s="69"/>
      <c r="D20" s="69"/>
      <c r="E20" s="24" t="s">
        <v>29</v>
      </c>
      <c r="F20" s="46" t="s">
        <v>30</v>
      </c>
      <c r="G20" s="69"/>
      <c r="H20" s="69"/>
      <c r="I20" s="24" t="s">
        <v>29</v>
      </c>
      <c r="J20" s="46" t="s">
        <v>31</v>
      </c>
      <c r="K20" s="24" t="s">
        <v>29</v>
      </c>
      <c r="L20" s="56" t="s">
        <v>30</v>
      </c>
    </row>
    <row r="21" spans="1:12" ht="15.75" customHeight="1" thickBot="1" thickTop="1">
      <c r="A21" s="23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</row>
    <row r="22" spans="1:12" ht="15.75" customHeight="1" thickBot="1" thickTop="1">
      <c r="A22" s="23" t="s">
        <v>32</v>
      </c>
      <c r="B22" s="28" t="s">
        <v>33</v>
      </c>
      <c r="C22" s="37" t="s">
        <v>34</v>
      </c>
      <c r="D22" s="22">
        <f>SUM(D23:D27)</f>
        <v>66462.92</v>
      </c>
      <c r="E22" s="31">
        <v>575.74</v>
      </c>
      <c r="F22" s="31">
        <v>0</v>
      </c>
      <c r="G22" s="31">
        <v>0</v>
      </c>
      <c r="H22" s="22">
        <f>SUM(H23:H26)</f>
        <v>66462.92</v>
      </c>
      <c r="I22" s="47" t="s">
        <v>33</v>
      </c>
      <c r="J22" s="47" t="s">
        <v>33</v>
      </c>
      <c r="K22" s="22">
        <f>E22+H22-I28</f>
        <v>9887.830000000002</v>
      </c>
      <c r="L22" s="22">
        <v>0</v>
      </c>
    </row>
    <row r="23" spans="1:12" ht="15.75" customHeight="1" thickBot="1" thickTop="1">
      <c r="A23" s="48" t="s">
        <v>35</v>
      </c>
      <c r="B23" s="28" t="s">
        <v>33</v>
      </c>
      <c r="C23" s="37" t="s">
        <v>36</v>
      </c>
      <c r="D23" s="49">
        <v>28071.83</v>
      </c>
      <c r="E23" s="47"/>
      <c r="F23" s="47"/>
      <c r="G23" s="47"/>
      <c r="H23" s="49">
        <v>28071.83</v>
      </c>
      <c r="I23" s="47" t="s">
        <v>33</v>
      </c>
      <c r="J23" s="47" t="s">
        <v>33</v>
      </c>
      <c r="K23" s="47" t="s">
        <v>33</v>
      </c>
      <c r="L23" s="47" t="s">
        <v>33</v>
      </c>
    </row>
    <row r="24" spans="1:12" ht="25.5" customHeight="1" thickBot="1" thickTop="1">
      <c r="A24" s="50" t="s">
        <v>37</v>
      </c>
      <c r="B24" s="28" t="s">
        <v>33</v>
      </c>
      <c r="C24" s="37" t="s">
        <v>38</v>
      </c>
      <c r="D24" s="49">
        <v>38391.09</v>
      </c>
      <c r="E24" s="47" t="s">
        <v>33</v>
      </c>
      <c r="F24" s="47" t="s">
        <v>33</v>
      </c>
      <c r="G24" s="47" t="s">
        <v>33</v>
      </c>
      <c r="H24" s="49">
        <v>38391.09</v>
      </c>
      <c r="I24" s="47" t="s">
        <v>33</v>
      </c>
      <c r="J24" s="47" t="s">
        <v>33</v>
      </c>
      <c r="K24" s="47" t="s">
        <v>33</v>
      </c>
      <c r="L24" s="47" t="s">
        <v>33</v>
      </c>
    </row>
    <row r="25" spans="1:12" ht="46.5" customHeight="1" thickBot="1" thickTop="1">
      <c r="A25" s="50" t="s">
        <v>39</v>
      </c>
      <c r="B25" s="28" t="s">
        <v>33</v>
      </c>
      <c r="C25" s="37" t="s">
        <v>40</v>
      </c>
      <c r="D25" s="49">
        <v>0</v>
      </c>
      <c r="E25" s="47" t="s">
        <v>33</v>
      </c>
      <c r="F25" s="47" t="s">
        <v>33</v>
      </c>
      <c r="G25" s="47" t="s">
        <v>33</v>
      </c>
      <c r="H25" s="49">
        <v>0</v>
      </c>
      <c r="I25" s="47" t="s">
        <v>33</v>
      </c>
      <c r="J25" s="47" t="s">
        <v>33</v>
      </c>
      <c r="K25" s="47" t="s">
        <v>33</v>
      </c>
      <c r="L25" s="47" t="s">
        <v>33</v>
      </c>
    </row>
    <row r="26" spans="1:12" ht="21.75" customHeight="1" thickBot="1" thickTop="1">
      <c r="A26" s="50" t="s">
        <v>41</v>
      </c>
      <c r="B26" s="28" t="s">
        <v>33</v>
      </c>
      <c r="C26" s="37" t="s">
        <v>42</v>
      </c>
      <c r="D26" s="49">
        <v>0</v>
      </c>
      <c r="E26" s="47" t="s">
        <v>33</v>
      </c>
      <c r="F26" s="47" t="s">
        <v>33</v>
      </c>
      <c r="G26" s="47" t="s">
        <v>33</v>
      </c>
      <c r="H26" s="49">
        <v>0</v>
      </c>
      <c r="I26" s="47" t="s">
        <v>33</v>
      </c>
      <c r="J26" s="47" t="s">
        <v>33</v>
      </c>
      <c r="K26" s="47" t="s">
        <v>33</v>
      </c>
      <c r="L26" s="47" t="s">
        <v>33</v>
      </c>
    </row>
    <row r="27" spans="1:12" ht="15.75" customHeight="1" thickBot="1" thickTop="1">
      <c r="A27" s="48" t="s">
        <v>43</v>
      </c>
      <c r="B27" s="28" t="s">
        <v>33</v>
      </c>
      <c r="C27" s="37" t="s">
        <v>44</v>
      </c>
      <c r="D27" s="49">
        <v>0</v>
      </c>
      <c r="E27" s="47" t="s">
        <v>33</v>
      </c>
      <c r="F27" s="47" t="s">
        <v>33</v>
      </c>
      <c r="G27" s="47" t="s">
        <v>33</v>
      </c>
      <c r="H27" s="47" t="s">
        <v>33</v>
      </c>
      <c r="I27" s="47" t="s">
        <v>33</v>
      </c>
      <c r="J27" s="47" t="s">
        <v>33</v>
      </c>
      <c r="K27" s="47" t="s">
        <v>33</v>
      </c>
      <c r="L27" s="47" t="s">
        <v>33</v>
      </c>
    </row>
    <row r="28" spans="1:12" ht="15.75" customHeight="1" thickBot="1" thickTop="1">
      <c r="A28" s="51" t="s">
        <v>45</v>
      </c>
      <c r="B28" s="28" t="s">
        <v>33</v>
      </c>
      <c r="C28" s="37" t="s">
        <v>46</v>
      </c>
      <c r="D28" s="22">
        <f>D30+D65</f>
        <v>59962.92</v>
      </c>
      <c r="E28" s="47" t="s">
        <v>33</v>
      </c>
      <c r="F28" s="47" t="s">
        <v>33</v>
      </c>
      <c r="G28" s="47" t="s">
        <v>33</v>
      </c>
      <c r="H28" s="47" t="s">
        <v>33</v>
      </c>
      <c r="I28" s="22">
        <f>I30+I65</f>
        <v>57150.83</v>
      </c>
      <c r="J28" s="22">
        <v>0</v>
      </c>
      <c r="K28" s="47" t="s">
        <v>33</v>
      </c>
      <c r="L28" s="47" t="s">
        <v>33</v>
      </c>
    </row>
    <row r="29" spans="1:12" ht="15.75" customHeight="1" thickBot="1" thickTop="1">
      <c r="A29" s="52" t="s">
        <v>47</v>
      </c>
      <c r="B29" s="53"/>
      <c r="C29" s="54"/>
      <c r="D29" s="45"/>
      <c r="E29" s="47"/>
      <c r="F29" s="47"/>
      <c r="G29" s="47"/>
      <c r="H29" s="47"/>
      <c r="I29" s="45"/>
      <c r="J29" s="45"/>
      <c r="K29" s="47"/>
      <c r="L29" s="47"/>
    </row>
    <row r="30" spans="1:12" ht="15.75" customHeight="1" thickBot="1" thickTop="1">
      <c r="A30" s="28" t="s">
        <v>48</v>
      </c>
      <c r="B30" s="28">
        <v>2000</v>
      </c>
      <c r="C30" s="37" t="s">
        <v>49</v>
      </c>
      <c r="D30" s="22">
        <f>D36+D53+D56+D60+D64</f>
        <v>59962.92</v>
      </c>
      <c r="E30" s="47" t="s">
        <v>33</v>
      </c>
      <c r="F30" s="47" t="s">
        <v>33</v>
      </c>
      <c r="G30" s="47" t="s">
        <v>33</v>
      </c>
      <c r="H30" s="47" t="s">
        <v>33</v>
      </c>
      <c r="I30" s="22">
        <f>I36+I53+I56+I60+I64</f>
        <v>57150.83</v>
      </c>
      <c r="J30" s="22">
        <v>0</v>
      </c>
      <c r="K30" s="47" t="s">
        <v>33</v>
      </c>
      <c r="L30" s="47" t="s">
        <v>33</v>
      </c>
    </row>
    <row r="31" spans="1:12" ht="15.75" customHeight="1" thickBot="1" thickTop="1">
      <c r="A31" s="25" t="s">
        <v>50</v>
      </c>
      <c r="B31" s="28">
        <v>2100</v>
      </c>
      <c r="C31" s="37" t="s">
        <v>51</v>
      </c>
      <c r="D31" s="22">
        <f>D32+D35</f>
        <v>0</v>
      </c>
      <c r="E31" s="47" t="s">
        <v>33</v>
      </c>
      <c r="F31" s="47" t="s">
        <v>33</v>
      </c>
      <c r="G31" s="47" t="s">
        <v>33</v>
      </c>
      <c r="H31" s="47" t="s">
        <v>33</v>
      </c>
      <c r="I31" s="22">
        <f>I32+I35</f>
        <v>0</v>
      </c>
      <c r="J31" s="22">
        <v>0</v>
      </c>
      <c r="K31" s="47" t="s">
        <v>33</v>
      </c>
      <c r="L31" s="47" t="s">
        <v>33</v>
      </c>
    </row>
    <row r="32" spans="1:12" ht="15.75" customHeight="1" thickBot="1" thickTop="1">
      <c r="A32" s="26" t="s">
        <v>52</v>
      </c>
      <c r="B32" s="29">
        <v>2110</v>
      </c>
      <c r="C32" s="38" t="s">
        <v>53</v>
      </c>
      <c r="D32" s="30">
        <f>D33</f>
        <v>0</v>
      </c>
      <c r="E32" s="47" t="s">
        <v>33</v>
      </c>
      <c r="F32" s="47" t="s">
        <v>33</v>
      </c>
      <c r="G32" s="47" t="s">
        <v>33</v>
      </c>
      <c r="H32" s="47" t="s">
        <v>33</v>
      </c>
      <c r="I32" s="30">
        <f>I33</f>
        <v>0</v>
      </c>
      <c r="J32" s="30">
        <v>0</v>
      </c>
      <c r="K32" s="47" t="s">
        <v>33</v>
      </c>
      <c r="L32" s="47" t="s">
        <v>33</v>
      </c>
    </row>
    <row r="33" spans="1:12" ht="15.75" customHeight="1" thickBot="1" thickTop="1">
      <c r="A33" s="39" t="s">
        <v>54</v>
      </c>
      <c r="B33" s="24">
        <v>2111</v>
      </c>
      <c r="C33" s="24">
        <v>110</v>
      </c>
      <c r="D33" s="49">
        <v>0</v>
      </c>
      <c r="E33" s="47" t="s">
        <v>33</v>
      </c>
      <c r="F33" s="47" t="s">
        <v>33</v>
      </c>
      <c r="G33" s="47" t="s">
        <v>33</v>
      </c>
      <c r="H33" s="47" t="s">
        <v>33</v>
      </c>
      <c r="I33" s="49">
        <v>0</v>
      </c>
      <c r="J33" s="49">
        <v>0</v>
      </c>
      <c r="K33" s="47" t="s">
        <v>33</v>
      </c>
      <c r="L33" s="47" t="s">
        <v>33</v>
      </c>
    </row>
    <row r="34" spans="1:12" ht="15.75" customHeight="1" thickBot="1" thickTop="1">
      <c r="A34" s="39" t="s">
        <v>55</v>
      </c>
      <c r="B34" s="24">
        <v>2112</v>
      </c>
      <c r="C34" s="24">
        <v>120</v>
      </c>
      <c r="D34" s="49">
        <v>0</v>
      </c>
      <c r="E34" s="47" t="s">
        <v>33</v>
      </c>
      <c r="F34" s="47" t="s">
        <v>33</v>
      </c>
      <c r="G34" s="47" t="s">
        <v>33</v>
      </c>
      <c r="H34" s="47" t="s">
        <v>33</v>
      </c>
      <c r="I34" s="49">
        <v>0</v>
      </c>
      <c r="J34" s="49">
        <v>0</v>
      </c>
      <c r="K34" s="47" t="s">
        <v>33</v>
      </c>
      <c r="L34" s="47" t="s">
        <v>33</v>
      </c>
    </row>
    <row r="35" spans="1:12" ht="15.75" customHeight="1" thickBot="1" thickTop="1">
      <c r="A35" s="27" t="s">
        <v>56</v>
      </c>
      <c r="B35" s="29">
        <v>2120</v>
      </c>
      <c r="C35" s="29">
        <v>130</v>
      </c>
      <c r="D35" s="32">
        <v>0</v>
      </c>
      <c r="E35" s="47" t="s">
        <v>33</v>
      </c>
      <c r="F35" s="47" t="s">
        <v>33</v>
      </c>
      <c r="G35" s="47" t="s">
        <v>33</v>
      </c>
      <c r="H35" s="47" t="s">
        <v>33</v>
      </c>
      <c r="I35" s="32">
        <v>0</v>
      </c>
      <c r="J35" s="32">
        <v>0</v>
      </c>
      <c r="K35" s="47" t="s">
        <v>33</v>
      </c>
      <c r="L35" s="47" t="s">
        <v>33</v>
      </c>
    </row>
    <row r="36" spans="1:12" ht="15.75" customHeight="1" thickBot="1" thickTop="1">
      <c r="A36" s="40" t="s">
        <v>57</v>
      </c>
      <c r="B36" s="28">
        <v>2200</v>
      </c>
      <c r="C36" s="28">
        <v>140</v>
      </c>
      <c r="D36" s="22">
        <f>SUM(D37:D43)+D50</f>
        <v>59962.92</v>
      </c>
      <c r="E36" s="47" t="s">
        <v>33</v>
      </c>
      <c r="F36" s="47" t="s">
        <v>33</v>
      </c>
      <c r="G36" s="47" t="s">
        <v>33</v>
      </c>
      <c r="H36" s="47" t="s">
        <v>33</v>
      </c>
      <c r="I36" s="22">
        <f>SUM(I37:I43)+I50</f>
        <v>57150.83</v>
      </c>
      <c r="J36" s="22">
        <v>0</v>
      </c>
      <c r="K36" s="47" t="s">
        <v>33</v>
      </c>
      <c r="L36" s="47" t="s">
        <v>33</v>
      </c>
    </row>
    <row r="37" spans="1:12" ht="15.75" customHeight="1" thickBot="1" thickTop="1">
      <c r="A37" s="26" t="s">
        <v>58</v>
      </c>
      <c r="B37" s="29">
        <v>2210</v>
      </c>
      <c r="C37" s="29">
        <v>150</v>
      </c>
      <c r="D37" s="32">
        <v>33659.39</v>
      </c>
      <c r="E37" s="47"/>
      <c r="F37" s="47"/>
      <c r="G37" s="47"/>
      <c r="H37" s="47"/>
      <c r="I37" s="32">
        <v>30847.3</v>
      </c>
      <c r="J37" s="32">
        <v>0</v>
      </c>
      <c r="K37" s="47" t="s">
        <v>33</v>
      </c>
      <c r="L37" s="47" t="s">
        <v>33</v>
      </c>
    </row>
    <row r="38" spans="1:12" ht="15.75" customHeight="1" thickBot="1" thickTop="1">
      <c r="A38" s="26" t="s">
        <v>59</v>
      </c>
      <c r="B38" s="29">
        <v>2220</v>
      </c>
      <c r="C38" s="29">
        <v>160</v>
      </c>
      <c r="D38" s="32"/>
      <c r="E38" s="47"/>
      <c r="F38" s="47"/>
      <c r="G38" s="47"/>
      <c r="H38" s="47"/>
      <c r="I38" s="32"/>
      <c r="J38" s="32">
        <v>0</v>
      </c>
      <c r="K38" s="47" t="s">
        <v>33</v>
      </c>
      <c r="L38" s="47" t="s">
        <v>33</v>
      </c>
    </row>
    <row r="39" spans="1:12" ht="15.75" customHeight="1" thickBot="1" thickTop="1">
      <c r="A39" s="26" t="s">
        <v>60</v>
      </c>
      <c r="B39" s="29">
        <v>2230</v>
      </c>
      <c r="C39" s="29">
        <v>170</v>
      </c>
      <c r="D39" s="32">
        <v>25303.53</v>
      </c>
      <c r="E39" s="47"/>
      <c r="F39" s="47"/>
      <c r="G39" s="47"/>
      <c r="H39" s="47"/>
      <c r="I39" s="32">
        <v>25303.53</v>
      </c>
      <c r="J39" s="32">
        <v>0</v>
      </c>
      <c r="K39" s="47" t="s">
        <v>33</v>
      </c>
      <c r="L39" s="47" t="s">
        <v>33</v>
      </c>
    </row>
    <row r="40" spans="1:12" ht="15.75" customHeight="1" thickBot="1" thickTop="1">
      <c r="A40" s="26" t="s">
        <v>61</v>
      </c>
      <c r="B40" s="29">
        <v>2240</v>
      </c>
      <c r="C40" s="29">
        <v>180</v>
      </c>
      <c r="D40" s="32"/>
      <c r="E40" s="47"/>
      <c r="F40" s="47"/>
      <c r="G40" s="47"/>
      <c r="H40" s="47"/>
      <c r="I40" s="32"/>
      <c r="J40" s="32">
        <v>0</v>
      </c>
      <c r="K40" s="47" t="s">
        <v>33</v>
      </c>
      <c r="L40" s="47" t="s">
        <v>33</v>
      </c>
    </row>
    <row r="41" spans="1:12" ht="15.75" customHeight="1" thickBot="1" thickTop="1">
      <c r="A41" s="26" t="s">
        <v>62</v>
      </c>
      <c r="B41" s="29">
        <v>2250</v>
      </c>
      <c r="C41" s="29">
        <v>190</v>
      </c>
      <c r="D41" s="32">
        <v>0</v>
      </c>
      <c r="E41" s="47" t="s">
        <v>33</v>
      </c>
      <c r="F41" s="47" t="s">
        <v>33</v>
      </c>
      <c r="G41" s="47" t="s">
        <v>33</v>
      </c>
      <c r="H41" s="47" t="s">
        <v>33</v>
      </c>
      <c r="I41" s="32">
        <v>0</v>
      </c>
      <c r="J41" s="32">
        <v>0</v>
      </c>
      <c r="K41" s="47" t="s">
        <v>33</v>
      </c>
      <c r="L41" s="47" t="s">
        <v>33</v>
      </c>
    </row>
    <row r="42" spans="1:12" ht="15.75" customHeight="1" thickBot="1" thickTop="1">
      <c r="A42" s="27" t="s">
        <v>63</v>
      </c>
      <c r="B42" s="29">
        <v>2260</v>
      </c>
      <c r="C42" s="29">
        <v>200</v>
      </c>
      <c r="D42" s="32">
        <v>0</v>
      </c>
      <c r="E42" s="47" t="s">
        <v>33</v>
      </c>
      <c r="F42" s="47" t="s">
        <v>33</v>
      </c>
      <c r="G42" s="47" t="s">
        <v>33</v>
      </c>
      <c r="H42" s="47" t="s">
        <v>33</v>
      </c>
      <c r="I42" s="32">
        <v>0</v>
      </c>
      <c r="J42" s="32">
        <v>0</v>
      </c>
      <c r="K42" s="47" t="s">
        <v>33</v>
      </c>
      <c r="L42" s="47" t="s">
        <v>33</v>
      </c>
    </row>
    <row r="43" spans="1:12" ht="15.75" customHeight="1" thickBot="1" thickTop="1">
      <c r="A43" s="27" t="s">
        <v>64</v>
      </c>
      <c r="B43" s="29">
        <v>2270</v>
      </c>
      <c r="C43" s="29">
        <v>210</v>
      </c>
      <c r="D43" s="30">
        <f>SUM(D44:D49)</f>
        <v>1000</v>
      </c>
      <c r="E43" s="47" t="s">
        <v>33</v>
      </c>
      <c r="F43" s="47" t="s">
        <v>33</v>
      </c>
      <c r="G43" s="47" t="s">
        <v>33</v>
      </c>
      <c r="H43" s="47" t="s">
        <v>33</v>
      </c>
      <c r="I43" s="30">
        <f>SUM(I44:I49)</f>
        <v>1000</v>
      </c>
      <c r="J43" s="30">
        <v>0</v>
      </c>
      <c r="K43" s="47" t="s">
        <v>33</v>
      </c>
      <c r="L43" s="47" t="s">
        <v>33</v>
      </c>
    </row>
    <row r="44" spans="1:12" ht="15.75" customHeight="1" thickBot="1" thickTop="1">
      <c r="A44" s="39" t="s">
        <v>65</v>
      </c>
      <c r="B44" s="24">
        <v>2271</v>
      </c>
      <c r="C44" s="24">
        <v>220</v>
      </c>
      <c r="D44" s="49">
        <v>0</v>
      </c>
      <c r="E44" s="47" t="s">
        <v>33</v>
      </c>
      <c r="F44" s="47" t="s">
        <v>33</v>
      </c>
      <c r="G44" s="47" t="s">
        <v>33</v>
      </c>
      <c r="H44" s="47" t="s">
        <v>33</v>
      </c>
      <c r="I44" s="49">
        <v>0</v>
      </c>
      <c r="J44" s="49">
        <v>0</v>
      </c>
      <c r="K44" s="47" t="s">
        <v>33</v>
      </c>
      <c r="L44" s="47" t="s">
        <v>33</v>
      </c>
    </row>
    <row r="45" spans="1:12" ht="15.75" customHeight="1" thickBot="1" thickTop="1">
      <c r="A45" s="39" t="s">
        <v>66</v>
      </c>
      <c r="B45" s="24">
        <v>2272</v>
      </c>
      <c r="C45" s="24">
        <v>230</v>
      </c>
      <c r="D45" s="49">
        <v>0</v>
      </c>
      <c r="E45" s="47" t="s">
        <v>33</v>
      </c>
      <c r="F45" s="47" t="s">
        <v>33</v>
      </c>
      <c r="G45" s="47" t="s">
        <v>33</v>
      </c>
      <c r="H45" s="47" t="s">
        <v>33</v>
      </c>
      <c r="I45" s="49">
        <v>0</v>
      </c>
      <c r="J45" s="49">
        <v>0</v>
      </c>
      <c r="K45" s="47" t="s">
        <v>33</v>
      </c>
      <c r="L45" s="47" t="s">
        <v>33</v>
      </c>
    </row>
    <row r="46" spans="1:12" ht="15.75" customHeight="1" thickBot="1" thickTop="1">
      <c r="A46" s="39" t="s">
        <v>67</v>
      </c>
      <c r="B46" s="24">
        <v>2273</v>
      </c>
      <c r="C46" s="24">
        <v>240</v>
      </c>
      <c r="D46" s="49">
        <v>0</v>
      </c>
      <c r="E46" s="47" t="s">
        <v>33</v>
      </c>
      <c r="F46" s="47" t="s">
        <v>33</v>
      </c>
      <c r="G46" s="47" t="s">
        <v>33</v>
      </c>
      <c r="H46" s="47" t="s">
        <v>33</v>
      </c>
      <c r="I46" s="49">
        <v>0</v>
      </c>
      <c r="J46" s="49">
        <v>0</v>
      </c>
      <c r="K46" s="47" t="s">
        <v>33</v>
      </c>
      <c r="L46" s="47" t="s">
        <v>33</v>
      </c>
    </row>
    <row r="47" spans="1:12" ht="15.75" customHeight="1" thickBot="1" thickTop="1">
      <c r="A47" s="39" t="s">
        <v>68</v>
      </c>
      <c r="B47" s="24">
        <v>2274</v>
      </c>
      <c r="C47" s="24">
        <v>250</v>
      </c>
      <c r="D47" s="49">
        <v>0</v>
      </c>
      <c r="E47" s="47" t="s">
        <v>33</v>
      </c>
      <c r="F47" s="47" t="s">
        <v>33</v>
      </c>
      <c r="G47" s="47" t="s">
        <v>33</v>
      </c>
      <c r="H47" s="47" t="s">
        <v>33</v>
      </c>
      <c r="I47" s="49">
        <v>0</v>
      </c>
      <c r="J47" s="49">
        <v>0</v>
      </c>
      <c r="K47" s="47" t="s">
        <v>33</v>
      </c>
      <c r="L47" s="47" t="s">
        <v>33</v>
      </c>
    </row>
    <row r="48" spans="1:12" ht="15.75" customHeight="1" thickBot="1" thickTop="1">
      <c r="A48" s="39" t="s">
        <v>69</v>
      </c>
      <c r="B48" s="24">
        <v>2275</v>
      </c>
      <c r="C48" s="24">
        <v>260</v>
      </c>
      <c r="D48" s="49">
        <v>1000</v>
      </c>
      <c r="E48" s="47" t="s">
        <v>33</v>
      </c>
      <c r="F48" s="47" t="s">
        <v>33</v>
      </c>
      <c r="G48" s="47" t="s">
        <v>33</v>
      </c>
      <c r="H48" s="47" t="s">
        <v>33</v>
      </c>
      <c r="I48" s="49">
        <v>1000</v>
      </c>
      <c r="J48" s="49">
        <v>0</v>
      </c>
      <c r="K48" s="47" t="s">
        <v>33</v>
      </c>
      <c r="L48" s="47" t="s">
        <v>33</v>
      </c>
    </row>
    <row r="49" spans="1:12" ht="15.75" customHeight="1" thickBot="1" thickTop="1">
      <c r="A49" s="39" t="s">
        <v>70</v>
      </c>
      <c r="B49" s="24">
        <v>2276</v>
      </c>
      <c r="C49" s="24">
        <v>270</v>
      </c>
      <c r="D49" s="49">
        <v>0</v>
      </c>
      <c r="E49" s="47" t="s">
        <v>33</v>
      </c>
      <c r="F49" s="47" t="s">
        <v>33</v>
      </c>
      <c r="G49" s="47" t="s">
        <v>33</v>
      </c>
      <c r="H49" s="47" t="s">
        <v>33</v>
      </c>
      <c r="I49" s="49">
        <v>0</v>
      </c>
      <c r="J49" s="49">
        <v>0</v>
      </c>
      <c r="K49" s="47" t="s">
        <v>33</v>
      </c>
      <c r="L49" s="47" t="s">
        <v>33</v>
      </c>
    </row>
    <row r="50" spans="1:12" ht="15.75" customHeight="1" thickBot="1" thickTop="1">
      <c r="A50" s="27" t="s">
        <v>71</v>
      </c>
      <c r="B50" s="29">
        <v>2280</v>
      </c>
      <c r="C50" s="29">
        <v>280</v>
      </c>
      <c r="D50" s="30">
        <f>D51+D52</f>
        <v>0</v>
      </c>
      <c r="E50" s="47" t="s">
        <v>33</v>
      </c>
      <c r="F50" s="47" t="s">
        <v>33</v>
      </c>
      <c r="G50" s="47" t="s">
        <v>33</v>
      </c>
      <c r="H50" s="47" t="s">
        <v>33</v>
      </c>
      <c r="I50" s="30">
        <f>I51+I52</f>
        <v>0</v>
      </c>
      <c r="J50" s="30">
        <v>0</v>
      </c>
      <c r="K50" s="47" t="s">
        <v>33</v>
      </c>
      <c r="L50" s="47" t="s">
        <v>33</v>
      </c>
    </row>
    <row r="51" spans="1:12" ht="15.75" customHeight="1" thickBot="1" thickTop="1">
      <c r="A51" s="41" t="s">
        <v>72</v>
      </c>
      <c r="B51" s="24">
        <v>2281</v>
      </c>
      <c r="C51" s="24">
        <v>290</v>
      </c>
      <c r="D51" s="49">
        <v>0</v>
      </c>
      <c r="E51" s="47" t="s">
        <v>33</v>
      </c>
      <c r="F51" s="47" t="s">
        <v>33</v>
      </c>
      <c r="G51" s="47" t="s">
        <v>33</v>
      </c>
      <c r="H51" s="47" t="s">
        <v>33</v>
      </c>
      <c r="I51" s="49">
        <v>0</v>
      </c>
      <c r="J51" s="49">
        <v>0</v>
      </c>
      <c r="K51" s="47" t="s">
        <v>33</v>
      </c>
      <c r="L51" s="47" t="s">
        <v>33</v>
      </c>
    </row>
    <row r="52" spans="1:12" ht="15.75" customHeight="1" thickBot="1" thickTop="1">
      <c r="A52" s="42" t="s">
        <v>73</v>
      </c>
      <c r="B52" s="24">
        <v>2282</v>
      </c>
      <c r="C52" s="24">
        <v>300</v>
      </c>
      <c r="D52" s="49">
        <v>0</v>
      </c>
      <c r="E52" s="47" t="s">
        <v>33</v>
      </c>
      <c r="F52" s="47" t="s">
        <v>33</v>
      </c>
      <c r="G52" s="47" t="s">
        <v>33</v>
      </c>
      <c r="H52" s="47" t="s">
        <v>33</v>
      </c>
      <c r="I52" s="49">
        <v>0</v>
      </c>
      <c r="J52" s="49">
        <v>0</v>
      </c>
      <c r="K52" s="47" t="s">
        <v>33</v>
      </c>
      <c r="L52" s="47" t="s">
        <v>33</v>
      </c>
    </row>
    <row r="53" spans="1:12" ht="15.75" customHeight="1" thickBot="1" thickTop="1">
      <c r="A53" s="25" t="s">
        <v>74</v>
      </c>
      <c r="B53" s="28">
        <v>2400</v>
      </c>
      <c r="C53" s="28">
        <v>310</v>
      </c>
      <c r="D53" s="22">
        <v>0</v>
      </c>
      <c r="E53" s="47" t="s">
        <v>33</v>
      </c>
      <c r="F53" s="47" t="s">
        <v>33</v>
      </c>
      <c r="G53" s="47" t="s">
        <v>33</v>
      </c>
      <c r="H53" s="47" t="s">
        <v>33</v>
      </c>
      <c r="I53" s="22">
        <v>0</v>
      </c>
      <c r="J53" s="22">
        <v>0</v>
      </c>
      <c r="K53" s="47" t="s">
        <v>33</v>
      </c>
      <c r="L53" s="47" t="s">
        <v>33</v>
      </c>
    </row>
    <row r="54" spans="1:12" ht="15.75" customHeight="1" thickBot="1" thickTop="1">
      <c r="A54" s="43" t="s">
        <v>75</v>
      </c>
      <c r="B54" s="29">
        <v>2410</v>
      </c>
      <c r="C54" s="29">
        <v>320</v>
      </c>
      <c r="D54" s="32">
        <v>0</v>
      </c>
      <c r="E54" s="47" t="s">
        <v>33</v>
      </c>
      <c r="F54" s="47" t="s">
        <v>33</v>
      </c>
      <c r="G54" s="47" t="s">
        <v>33</v>
      </c>
      <c r="H54" s="47" t="s">
        <v>33</v>
      </c>
      <c r="I54" s="32">
        <v>0</v>
      </c>
      <c r="J54" s="32">
        <v>0</v>
      </c>
      <c r="K54" s="47" t="s">
        <v>33</v>
      </c>
      <c r="L54" s="47" t="s">
        <v>33</v>
      </c>
    </row>
    <row r="55" spans="1:12" ht="15.75" customHeight="1" thickBot="1" thickTop="1">
      <c r="A55" s="43" t="s">
        <v>76</v>
      </c>
      <c r="B55" s="29">
        <v>2420</v>
      </c>
      <c r="C55" s="29">
        <v>330</v>
      </c>
      <c r="D55" s="32">
        <v>0</v>
      </c>
      <c r="E55" s="47" t="s">
        <v>33</v>
      </c>
      <c r="F55" s="47" t="s">
        <v>33</v>
      </c>
      <c r="G55" s="47" t="s">
        <v>33</v>
      </c>
      <c r="H55" s="47" t="s">
        <v>33</v>
      </c>
      <c r="I55" s="32">
        <v>0</v>
      </c>
      <c r="J55" s="32">
        <v>0</v>
      </c>
      <c r="K55" s="47" t="s">
        <v>33</v>
      </c>
      <c r="L55" s="47" t="s">
        <v>33</v>
      </c>
    </row>
    <row r="56" spans="1:12" ht="15.75" customHeight="1" thickBot="1" thickTop="1">
      <c r="A56" s="44" t="s">
        <v>77</v>
      </c>
      <c r="B56" s="28">
        <v>2600</v>
      </c>
      <c r="C56" s="28">
        <v>340</v>
      </c>
      <c r="D56" s="22">
        <v>0</v>
      </c>
      <c r="E56" s="47" t="s">
        <v>33</v>
      </c>
      <c r="F56" s="47" t="s">
        <v>33</v>
      </c>
      <c r="G56" s="47" t="s">
        <v>33</v>
      </c>
      <c r="H56" s="47" t="s">
        <v>33</v>
      </c>
      <c r="I56" s="22">
        <v>0</v>
      </c>
      <c r="J56" s="22">
        <v>0</v>
      </c>
      <c r="K56" s="47" t="s">
        <v>33</v>
      </c>
      <c r="L56" s="47" t="s">
        <v>33</v>
      </c>
    </row>
    <row r="57" spans="1:12" ht="15.75" customHeight="1" thickBot="1" thickTop="1">
      <c r="A57" s="27" t="s">
        <v>78</v>
      </c>
      <c r="B57" s="29">
        <v>2610</v>
      </c>
      <c r="C57" s="29">
        <v>350</v>
      </c>
      <c r="D57" s="32">
        <v>0</v>
      </c>
      <c r="E57" s="47" t="s">
        <v>33</v>
      </c>
      <c r="F57" s="47" t="s">
        <v>33</v>
      </c>
      <c r="G57" s="47" t="s">
        <v>33</v>
      </c>
      <c r="H57" s="47" t="s">
        <v>33</v>
      </c>
      <c r="I57" s="32">
        <v>0</v>
      </c>
      <c r="J57" s="32">
        <v>0</v>
      </c>
      <c r="K57" s="47" t="s">
        <v>33</v>
      </c>
      <c r="L57" s="47" t="s">
        <v>33</v>
      </c>
    </row>
    <row r="58" spans="1:12" ht="15.75" customHeight="1" thickBot="1" thickTop="1">
      <c r="A58" s="27" t="s">
        <v>79</v>
      </c>
      <c r="B58" s="29">
        <v>2620</v>
      </c>
      <c r="C58" s="29">
        <v>360</v>
      </c>
      <c r="D58" s="32">
        <v>0</v>
      </c>
      <c r="E58" s="47" t="s">
        <v>33</v>
      </c>
      <c r="F58" s="47" t="s">
        <v>33</v>
      </c>
      <c r="G58" s="47" t="s">
        <v>33</v>
      </c>
      <c r="H58" s="47" t="s">
        <v>33</v>
      </c>
      <c r="I58" s="32">
        <v>0</v>
      </c>
      <c r="J58" s="32">
        <v>0</v>
      </c>
      <c r="K58" s="47" t="s">
        <v>33</v>
      </c>
      <c r="L58" s="47" t="s">
        <v>33</v>
      </c>
    </row>
    <row r="59" spans="1:12" ht="15.75" customHeight="1" thickBot="1" thickTop="1">
      <c r="A59" s="43" t="s">
        <v>80</v>
      </c>
      <c r="B59" s="29">
        <v>2630</v>
      </c>
      <c r="C59" s="29">
        <v>370</v>
      </c>
      <c r="D59" s="32">
        <v>0</v>
      </c>
      <c r="E59" s="47" t="s">
        <v>33</v>
      </c>
      <c r="F59" s="47" t="s">
        <v>33</v>
      </c>
      <c r="G59" s="47" t="s">
        <v>33</v>
      </c>
      <c r="H59" s="47" t="s">
        <v>33</v>
      </c>
      <c r="I59" s="32">
        <v>0</v>
      </c>
      <c r="J59" s="32">
        <v>0</v>
      </c>
      <c r="K59" s="47" t="s">
        <v>33</v>
      </c>
      <c r="L59" s="47" t="s">
        <v>33</v>
      </c>
    </row>
    <row r="60" spans="1:12" ht="15.75" customHeight="1" thickBot="1" thickTop="1">
      <c r="A60" s="40" t="s">
        <v>81</v>
      </c>
      <c r="B60" s="28">
        <v>2700</v>
      </c>
      <c r="C60" s="28">
        <v>380</v>
      </c>
      <c r="D60" s="22">
        <v>0</v>
      </c>
      <c r="E60" s="47" t="s">
        <v>33</v>
      </c>
      <c r="F60" s="47" t="s">
        <v>33</v>
      </c>
      <c r="G60" s="47" t="s">
        <v>33</v>
      </c>
      <c r="H60" s="47" t="s">
        <v>33</v>
      </c>
      <c r="I60" s="22">
        <v>0</v>
      </c>
      <c r="J60" s="22">
        <v>0</v>
      </c>
      <c r="K60" s="47" t="s">
        <v>33</v>
      </c>
      <c r="L60" s="47" t="s">
        <v>33</v>
      </c>
    </row>
    <row r="61" spans="1:12" ht="15.75" customHeight="1" thickBot="1" thickTop="1">
      <c r="A61" s="27" t="s">
        <v>82</v>
      </c>
      <c r="B61" s="29">
        <v>2710</v>
      </c>
      <c r="C61" s="29">
        <v>390</v>
      </c>
      <c r="D61" s="32">
        <v>0</v>
      </c>
      <c r="E61" s="47" t="s">
        <v>33</v>
      </c>
      <c r="F61" s="47" t="s">
        <v>33</v>
      </c>
      <c r="G61" s="47" t="s">
        <v>33</v>
      </c>
      <c r="H61" s="47" t="s">
        <v>33</v>
      </c>
      <c r="I61" s="32">
        <v>0</v>
      </c>
      <c r="J61" s="32">
        <v>0</v>
      </c>
      <c r="K61" s="47" t="s">
        <v>33</v>
      </c>
      <c r="L61" s="47" t="s">
        <v>33</v>
      </c>
    </row>
    <row r="62" spans="1:12" ht="15.75" customHeight="1" thickBot="1" thickTop="1">
      <c r="A62" s="27" t="s">
        <v>83</v>
      </c>
      <c r="B62" s="29">
        <v>2720</v>
      </c>
      <c r="C62" s="29">
        <v>400</v>
      </c>
      <c r="D62" s="32">
        <v>0</v>
      </c>
      <c r="E62" s="47" t="s">
        <v>33</v>
      </c>
      <c r="F62" s="47" t="s">
        <v>33</v>
      </c>
      <c r="G62" s="47" t="s">
        <v>33</v>
      </c>
      <c r="H62" s="47" t="s">
        <v>33</v>
      </c>
      <c r="I62" s="32">
        <v>0</v>
      </c>
      <c r="J62" s="32">
        <v>0</v>
      </c>
      <c r="K62" s="47" t="s">
        <v>33</v>
      </c>
      <c r="L62" s="47" t="s">
        <v>33</v>
      </c>
    </row>
    <row r="63" spans="1:12" ht="15.75" customHeight="1" thickBot="1" thickTop="1">
      <c r="A63" s="27" t="s">
        <v>84</v>
      </c>
      <c r="B63" s="29">
        <v>2730</v>
      </c>
      <c r="C63" s="29">
        <v>410</v>
      </c>
      <c r="D63" s="32">
        <v>0</v>
      </c>
      <c r="E63" s="47" t="s">
        <v>33</v>
      </c>
      <c r="F63" s="47" t="s">
        <v>33</v>
      </c>
      <c r="G63" s="47" t="s">
        <v>33</v>
      </c>
      <c r="H63" s="47" t="s">
        <v>33</v>
      </c>
      <c r="I63" s="32">
        <v>0</v>
      </c>
      <c r="J63" s="32">
        <v>0</v>
      </c>
      <c r="K63" s="47" t="s">
        <v>33</v>
      </c>
      <c r="L63" s="47" t="s">
        <v>33</v>
      </c>
    </row>
    <row r="64" spans="1:12" ht="15.75" customHeight="1" thickBot="1" thickTop="1">
      <c r="A64" s="40" t="s">
        <v>85</v>
      </c>
      <c r="B64" s="28">
        <v>2800</v>
      </c>
      <c r="C64" s="28">
        <v>420</v>
      </c>
      <c r="D64" s="31">
        <v>0</v>
      </c>
      <c r="E64" s="47" t="s">
        <v>33</v>
      </c>
      <c r="F64" s="47" t="s">
        <v>33</v>
      </c>
      <c r="G64" s="47" t="s">
        <v>33</v>
      </c>
      <c r="H64" s="47" t="s">
        <v>33</v>
      </c>
      <c r="I64" s="31">
        <v>0</v>
      </c>
      <c r="J64" s="31">
        <v>0</v>
      </c>
      <c r="K64" s="47" t="s">
        <v>33</v>
      </c>
      <c r="L64" s="47" t="s">
        <v>33</v>
      </c>
    </row>
    <row r="65" spans="1:12" ht="15.75" customHeight="1" thickBot="1" thickTop="1">
      <c r="A65" s="28" t="s">
        <v>86</v>
      </c>
      <c r="B65" s="28">
        <v>3000</v>
      </c>
      <c r="C65" s="28">
        <v>430</v>
      </c>
      <c r="D65" s="22">
        <f>D66+D80</f>
        <v>0</v>
      </c>
      <c r="E65" s="47" t="s">
        <v>33</v>
      </c>
      <c r="F65" s="47" t="s">
        <v>33</v>
      </c>
      <c r="G65" s="47" t="s">
        <v>33</v>
      </c>
      <c r="H65" s="47" t="s">
        <v>33</v>
      </c>
      <c r="I65" s="22">
        <f>I66+I80</f>
        <v>0</v>
      </c>
      <c r="J65" s="22">
        <v>0</v>
      </c>
      <c r="K65" s="47" t="s">
        <v>33</v>
      </c>
      <c r="L65" s="47" t="s">
        <v>33</v>
      </c>
    </row>
    <row r="66" spans="1:12" ht="15.75" customHeight="1" thickBot="1" thickTop="1">
      <c r="A66" s="25" t="s">
        <v>87</v>
      </c>
      <c r="B66" s="28">
        <v>3100</v>
      </c>
      <c r="C66" s="28">
        <v>440</v>
      </c>
      <c r="D66" s="22">
        <f>D67+D68+D71+D74+D78+D79</f>
        <v>0</v>
      </c>
      <c r="E66" s="47" t="s">
        <v>33</v>
      </c>
      <c r="F66" s="47" t="s">
        <v>33</v>
      </c>
      <c r="G66" s="47" t="s">
        <v>33</v>
      </c>
      <c r="H66" s="47" t="s">
        <v>33</v>
      </c>
      <c r="I66" s="22">
        <f>I67+I68+I71+I74+I78+I79</f>
        <v>0</v>
      </c>
      <c r="J66" s="22">
        <v>0</v>
      </c>
      <c r="K66" s="47" t="s">
        <v>33</v>
      </c>
      <c r="L66" s="47" t="s">
        <v>33</v>
      </c>
    </row>
    <row r="67" spans="1:12" ht="15.75" customHeight="1" thickBot="1" thickTop="1">
      <c r="A67" s="27" t="s">
        <v>88</v>
      </c>
      <c r="B67" s="29">
        <v>3110</v>
      </c>
      <c r="C67" s="29">
        <v>450</v>
      </c>
      <c r="D67" s="32"/>
      <c r="E67" s="47"/>
      <c r="F67" s="47"/>
      <c r="G67" s="47"/>
      <c r="H67" s="47"/>
      <c r="I67" s="32"/>
      <c r="J67" s="32">
        <v>0</v>
      </c>
      <c r="K67" s="47" t="s">
        <v>33</v>
      </c>
      <c r="L67" s="47" t="s">
        <v>33</v>
      </c>
    </row>
    <row r="68" spans="1:12" ht="15.75" customHeight="1" thickBot="1" thickTop="1">
      <c r="A68" s="43" t="s">
        <v>89</v>
      </c>
      <c r="B68" s="29">
        <v>3120</v>
      </c>
      <c r="C68" s="29">
        <v>460</v>
      </c>
      <c r="D68" s="30">
        <f>D69+D70</f>
        <v>0</v>
      </c>
      <c r="E68" s="47" t="s">
        <v>33</v>
      </c>
      <c r="F68" s="47" t="s">
        <v>33</v>
      </c>
      <c r="G68" s="47" t="s">
        <v>33</v>
      </c>
      <c r="H68" s="47" t="s">
        <v>33</v>
      </c>
      <c r="I68" s="30">
        <f>I69+I70</f>
        <v>0</v>
      </c>
      <c r="J68" s="30">
        <v>0</v>
      </c>
      <c r="K68" s="47" t="s">
        <v>33</v>
      </c>
      <c r="L68" s="47" t="s">
        <v>33</v>
      </c>
    </row>
    <row r="69" spans="1:12" ht="15.75" customHeight="1" thickBot="1" thickTop="1">
      <c r="A69" s="39" t="s">
        <v>90</v>
      </c>
      <c r="B69" s="24">
        <v>3121</v>
      </c>
      <c r="C69" s="24">
        <v>470</v>
      </c>
      <c r="D69" s="49">
        <v>0</v>
      </c>
      <c r="E69" s="47" t="s">
        <v>33</v>
      </c>
      <c r="F69" s="47" t="s">
        <v>33</v>
      </c>
      <c r="G69" s="47" t="s">
        <v>33</v>
      </c>
      <c r="H69" s="47" t="s">
        <v>33</v>
      </c>
      <c r="I69" s="49">
        <v>0</v>
      </c>
      <c r="J69" s="49">
        <v>0</v>
      </c>
      <c r="K69" s="47" t="s">
        <v>33</v>
      </c>
      <c r="L69" s="47" t="s">
        <v>33</v>
      </c>
    </row>
    <row r="70" spans="1:12" ht="15.75" customHeight="1" thickBot="1" thickTop="1">
      <c r="A70" s="39" t="s">
        <v>91</v>
      </c>
      <c r="B70" s="24">
        <v>3122</v>
      </c>
      <c r="C70" s="24">
        <v>480</v>
      </c>
      <c r="D70" s="49">
        <v>0</v>
      </c>
      <c r="E70" s="47" t="s">
        <v>33</v>
      </c>
      <c r="F70" s="47" t="s">
        <v>33</v>
      </c>
      <c r="G70" s="47" t="s">
        <v>33</v>
      </c>
      <c r="H70" s="47" t="s">
        <v>33</v>
      </c>
      <c r="I70" s="49">
        <v>0</v>
      </c>
      <c r="J70" s="49">
        <v>0</v>
      </c>
      <c r="K70" s="47" t="s">
        <v>33</v>
      </c>
      <c r="L70" s="47" t="s">
        <v>33</v>
      </c>
    </row>
    <row r="71" spans="1:12" ht="15.75" customHeight="1" thickBot="1" thickTop="1">
      <c r="A71" s="26" t="s">
        <v>92</v>
      </c>
      <c r="B71" s="29">
        <v>3130</v>
      </c>
      <c r="C71" s="29">
        <v>490</v>
      </c>
      <c r="D71" s="30">
        <f>D72+D73</f>
        <v>0</v>
      </c>
      <c r="E71" s="47" t="s">
        <v>33</v>
      </c>
      <c r="F71" s="47" t="s">
        <v>33</v>
      </c>
      <c r="G71" s="47" t="s">
        <v>33</v>
      </c>
      <c r="H71" s="47" t="s">
        <v>33</v>
      </c>
      <c r="I71" s="30">
        <f>I72+I73</f>
        <v>0</v>
      </c>
      <c r="J71" s="30">
        <v>0</v>
      </c>
      <c r="K71" s="47" t="s">
        <v>33</v>
      </c>
      <c r="L71" s="47" t="s">
        <v>33</v>
      </c>
    </row>
    <row r="72" spans="1:12" ht="15.75" customHeight="1" thickBot="1" thickTop="1">
      <c r="A72" s="39" t="s">
        <v>93</v>
      </c>
      <c r="B72" s="24">
        <v>3131</v>
      </c>
      <c r="C72" s="29">
        <v>500</v>
      </c>
      <c r="D72" s="49">
        <v>0</v>
      </c>
      <c r="E72" s="47" t="s">
        <v>33</v>
      </c>
      <c r="F72" s="47" t="s">
        <v>33</v>
      </c>
      <c r="G72" s="47" t="s">
        <v>33</v>
      </c>
      <c r="H72" s="47" t="s">
        <v>33</v>
      </c>
      <c r="I72" s="49">
        <v>0</v>
      </c>
      <c r="J72" s="49">
        <v>0</v>
      </c>
      <c r="K72" s="47" t="s">
        <v>33</v>
      </c>
      <c r="L72" s="47" t="s">
        <v>33</v>
      </c>
    </row>
    <row r="73" spans="1:12" ht="15.75" customHeight="1" thickBot="1" thickTop="1">
      <c r="A73" s="39" t="s">
        <v>94</v>
      </c>
      <c r="B73" s="24">
        <v>3132</v>
      </c>
      <c r="C73" s="24">
        <v>510</v>
      </c>
      <c r="D73" s="49">
        <v>0</v>
      </c>
      <c r="E73" s="47" t="s">
        <v>33</v>
      </c>
      <c r="F73" s="47" t="s">
        <v>33</v>
      </c>
      <c r="G73" s="47" t="s">
        <v>33</v>
      </c>
      <c r="H73" s="47" t="s">
        <v>33</v>
      </c>
      <c r="I73" s="49">
        <v>0</v>
      </c>
      <c r="J73" s="49">
        <v>0</v>
      </c>
      <c r="K73" s="47" t="s">
        <v>33</v>
      </c>
      <c r="L73" s="47" t="s">
        <v>33</v>
      </c>
    </row>
    <row r="74" spans="1:12" ht="15.75" customHeight="1" thickBot="1" thickTop="1">
      <c r="A74" s="26" t="s">
        <v>95</v>
      </c>
      <c r="B74" s="29">
        <v>3140</v>
      </c>
      <c r="C74" s="29">
        <v>520</v>
      </c>
      <c r="D74" s="30">
        <f>D75+D76+D77</f>
        <v>0</v>
      </c>
      <c r="E74" s="47" t="s">
        <v>33</v>
      </c>
      <c r="F74" s="47" t="s">
        <v>33</v>
      </c>
      <c r="G74" s="47" t="s">
        <v>33</v>
      </c>
      <c r="H74" s="47" t="s">
        <v>33</v>
      </c>
      <c r="I74" s="30">
        <f>I75+I76+I77</f>
        <v>0</v>
      </c>
      <c r="J74" s="30">
        <v>0</v>
      </c>
      <c r="K74" s="47" t="s">
        <v>33</v>
      </c>
      <c r="L74" s="47" t="s">
        <v>33</v>
      </c>
    </row>
    <row r="75" spans="1:12" ht="15.75" customHeight="1" thickBot="1" thickTop="1">
      <c r="A75" s="33" t="s">
        <v>96</v>
      </c>
      <c r="B75" s="24">
        <v>3141</v>
      </c>
      <c r="C75" s="24">
        <v>530</v>
      </c>
      <c r="D75" s="49">
        <v>0</v>
      </c>
      <c r="E75" s="47" t="s">
        <v>33</v>
      </c>
      <c r="F75" s="47" t="s">
        <v>33</v>
      </c>
      <c r="G75" s="47" t="s">
        <v>33</v>
      </c>
      <c r="H75" s="47" t="s">
        <v>33</v>
      </c>
      <c r="I75" s="49">
        <v>0</v>
      </c>
      <c r="J75" s="49">
        <v>0</v>
      </c>
      <c r="K75" s="47" t="s">
        <v>33</v>
      </c>
      <c r="L75" s="47" t="s">
        <v>33</v>
      </c>
    </row>
    <row r="76" spans="1:12" ht="15.75" customHeight="1" thickBot="1" thickTop="1">
      <c r="A76" s="33" t="s">
        <v>97</v>
      </c>
      <c r="B76" s="24">
        <v>3142</v>
      </c>
      <c r="C76" s="24">
        <v>540</v>
      </c>
      <c r="D76" s="49">
        <v>0</v>
      </c>
      <c r="E76" s="47" t="s">
        <v>33</v>
      </c>
      <c r="F76" s="47" t="s">
        <v>33</v>
      </c>
      <c r="G76" s="47" t="s">
        <v>33</v>
      </c>
      <c r="H76" s="47" t="s">
        <v>33</v>
      </c>
      <c r="I76" s="49">
        <v>0</v>
      </c>
      <c r="J76" s="49">
        <v>0</v>
      </c>
      <c r="K76" s="47" t="s">
        <v>33</v>
      </c>
      <c r="L76" s="47" t="s">
        <v>33</v>
      </c>
    </row>
    <row r="77" spans="1:12" ht="15.75" customHeight="1" thickBot="1" thickTop="1">
      <c r="A77" s="33" t="s">
        <v>98</v>
      </c>
      <c r="B77" s="24">
        <v>3143</v>
      </c>
      <c r="C77" s="24">
        <v>550</v>
      </c>
      <c r="D77" s="49">
        <v>0</v>
      </c>
      <c r="E77" s="47" t="s">
        <v>33</v>
      </c>
      <c r="F77" s="47" t="s">
        <v>33</v>
      </c>
      <c r="G77" s="47" t="s">
        <v>33</v>
      </c>
      <c r="H77" s="47" t="s">
        <v>33</v>
      </c>
      <c r="I77" s="49">
        <v>0</v>
      </c>
      <c r="J77" s="49">
        <v>0</v>
      </c>
      <c r="K77" s="47" t="s">
        <v>33</v>
      </c>
      <c r="L77" s="47" t="s">
        <v>33</v>
      </c>
    </row>
    <row r="78" spans="1:12" ht="15.75" customHeight="1" thickBot="1" thickTop="1">
      <c r="A78" s="26" t="s">
        <v>99</v>
      </c>
      <c r="B78" s="29">
        <v>3150</v>
      </c>
      <c r="C78" s="29">
        <v>560</v>
      </c>
      <c r="D78" s="32">
        <v>0</v>
      </c>
      <c r="E78" s="47" t="s">
        <v>33</v>
      </c>
      <c r="F78" s="47" t="s">
        <v>33</v>
      </c>
      <c r="G78" s="47" t="s">
        <v>33</v>
      </c>
      <c r="H78" s="47" t="s">
        <v>33</v>
      </c>
      <c r="I78" s="32">
        <v>0</v>
      </c>
      <c r="J78" s="32">
        <v>0</v>
      </c>
      <c r="K78" s="47" t="s">
        <v>33</v>
      </c>
      <c r="L78" s="47" t="s">
        <v>33</v>
      </c>
    </row>
    <row r="79" spans="1:12" ht="15.75" customHeight="1" thickBot="1" thickTop="1">
      <c r="A79" s="26" t="s">
        <v>100</v>
      </c>
      <c r="B79" s="29">
        <v>3160</v>
      </c>
      <c r="C79" s="29">
        <v>570</v>
      </c>
      <c r="D79" s="32">
        <v>0</v>
      </c>
      <c r="E79" s="47" t="s">
        <v>33</v>
      </c>
      <c r="F79" s="47" t="s">
        <v>33</v>
      </c>
      <c r="G79" s="47" t="s">
        <v>33</v>
      </c>
      <c r="H79" s="47" t="s">
        <v>33</v>
      </c>
      <c r="I79" s="32">
        <v>0</v>
      </c>
      <c r="J79" s="32">
        <v>0</v>
      </c>
      <c r="K79" s="47" t="s">
        <v>33</v>
      </c>
      <c r="L79" s="47" t="s">
        <v>33</v>
      </c>
    </row>
    <row r="80" spans="1:12" ht="15.75" customHeight="1" thickBot="1" thickTop="1">
      <c r="A80" s="25" t="s">
        <v>101</v>
      </c>
      <c r="B80" s="28">
        <v>3200</v>
      </c>
      <c r="C80" s="28">
        <v>580</v>
      </c>
      <c r="D80" s="22">
        <f>D81+D82+D83+D84</f>
        <v>0</v>
      </c>
      <c r="E80" s="47" t="s">
        <v>33</v>
      </c>
      <c r="F80" s="47" t="s">
        <v>33</v>
      </c>
      <c r="G80" s="47" t="s">
        <v>33</v>
      </c>
      <c r="H80" s="47" t="s">
        <v>33</v>
      </c>
      <c r="I80" s="22">
        <f>I81+I82+I83+I84</f>
        <v>0</v>
      </c>
      <c r="J80" s="22">
        <v>0</v>
      </c>
      <c r="K80" s="47" t="s">
        <v>33</v>
      </c>
      <c r="L80" s="47" t="s">
        <v>33</v>
      </c>
    </row>
    <row r="81" spans="1:12" ht="15.75" customHeight="1" thickBot="1" thickTop="1">
      <c r="A81" s="27" t="s">
        <v>102</v>
      </c>
      <c r="B81" s="29">
        <v>3210</v>
      </c>
      <c r="C81" s="29">
        <v>590</v>
      </c>
      <c r="D81" s="32">
        <v>0</v>
      </c>
      <c r="E81" s="47" t="s">
        <v>33</v>
      </c>
      <c r="F81" s="47" t="s">
        <v>33</v>
      </c>
      <c r="G81" s="47" t="s">
        <v>33</v>
      </c>
      <c r="H81" s="47" t="s">
        <v>33</v>
      </c>
      <c r="I81" s="32">
        <v>0</v>
      </c>
      <c r="J81" s="32">
        <v>0</v>
      </c>
      <c r="K81" s="47" t="s">
        <v>33</v>
      </c>
      <c r="L81" s="47" t="s">
        <v>33</v>
      </c>
    </row>
    <row r="82" spans="1:12" ht="15.75" customHeight="1" thickBot="1" thickTop="1">
      <c r="A82" s="27" t="s">
        <v>103</v>
      </c>
      <c r="B82" s="29">
        <v>3220</v>
      </c>
      <c r="C82" s="29">
        <v>600</v>
      </c>
      <c r="D82" s="32">
        <v>0</v>
      </c>
      <c r="E82" s="47" t="s">
        <v>33</v>
      </c>
      <c r="F82" s="47" t="s">
        <v>33</v>
      </c>
      <c r="G82" s="47" t="s">
        <v>33</v>
      </c>
      <c r="H82" s="47" t="s">
        <v>33</v>
      </c>
      <c r="I82" s="32">
        <v>0</v>
      </c>
      <c r="J82" s="32">
        <v>0</v>
      </c>
      <c r="K82" s="47" t="s">
        <v>33</v>
      </c>
      <c r="L82" s="47" t="s">
        <v>33</v>
      </c>
    </row>
    <row r="83" spans="1:12" ht="15.75" customHeight="1" thickBot="1" thickTop="1">
      <c r="A83" s="26" t="s">
        <v>104</v>
      </c>
      <c r="B83" s="29">
        <v>3230</v>
      </c>
      <c r="C83" s="29">
        <v>610</v>
      </c>
      <c r="D83" s="32">
        <v>0</v>
      </c>
      <c r="E83" s="47" t="s">
        <v>33</v>
      </c>
      <c r="F83" s="47" t="s">
        <v>33</v>
      </c>
      <c r="G83" s="47" t="s">
        <v>33</v>
      </c>
      <c r="H83" s="47" t="s">
        <v>33</v>
      </c>
      <c r="I83" s="32">
        <v>0</v>
      </c>
      <c r="J83" s="32">
        <v>0</v>
      </c>
      <c r="K83" s="47" t="s">
        <v>33</v>
      </c>
      <c r="L83" s="47" t="s">
        <v>33</v>
      </c>
    </row>
    <row r="84" spans="1:12" ht="15.75" customHeight="1" thickBot="1" thickTop="1">
      <c r="A84" s="27" t="s">
        <v>105</v>
      </c>
      <c r="B84" s="29">
        <v>3240</v>
      </c>
      <c r="C84" s="29">
        <v>620</v>
      </c>
      <c r="D84" s="32">
        <v>0</v>
      </c>
      <c r="E84" s="47" t="s">
        <v>33</v>
      </c>
      <c r="F84" s="47" t="s">
        <v>33</v>
      </c>
      <c r="G84" s="47" t="s">
        <v>33</v>
      </c>
      <c r="H84" s="47" t="s">
        <v>33</v>
      </c>
      <c r="I84" s="32">
        <v>0</v>
      </c>
      <c r="J84" s="32">
        <v>0</v>
      </c>
      <c r="K84" s="47" t="s">
        <v>33</v>
      </c>
      <c r="L84" s="47" t="s">
        <v>33</v>
      </c>
    </row>
    <row r="85" spans="1:12" ht="15.75" customHeight="1" thickBot="1" thickTop="1">
      <c r="A85" s="35" t="s">
        <v>106</v>
      </c>
      <c r="B85" s="28">
        <v>4100</v>
      </c>
      <c r="C85" s="28">
        <v>630</v>
      </c>
      <c r="D85" s="57">
        <v>0</v>
      </c>
      <c r="E85" s="34" t="s">
        <v>33</v>
      </c>
      <c r="F85" s="34" t="s">
        <v>33</v>
      </c>
      <c r="G85" s="34" t="s">
        <v>33</v>
      </c>
      <c r="H85" s="34" t="s">
        <v>33</v>
      </c>
      <c r="I85" s="57">
        <v>0</v>
      </c>
      <c r="J85" s="57">
        <v>0</v>
      </c>
      <c r="K85" s="34" t="s">
        <v>33</v>
      </c>
      <c r="L85" s="34" t="s">
        <v>33</v>
      </c>
    </row>
    <row r="86" spans="1:12" ht="15.75" customHeight="1" thickBot="1" thickTop="1">
      <c r="A86" s="26" t="s">
        <v>107</v>
      </c>
      <c r="B86" s="29">
        <v>4110</v>
      </c>
      <c r="C86" s="29">
        <v>640</v>
      </c>
      <c r="D86" s="58">
        <v>0</v>
      </c>
      <c r="E86" s="34" t="s">
        <v>33</v>
      </c>
      <c r="F86" s="34" t="s">
        <v>33</v>
      </c>
      <c r="G86" s="34" t="s">
        <v>33</v>
      </c>
      <c r="H86" s="34" t="s">
        <v>33</v>
      </c>
      <c r="I86" s="58">
        <v>0</v>
      </c>
      <c r="J86" s="58">
        <v>0</v>
      </c>
      <c r="K86" s="34" t="s">
        <v>33</v>
      </c>
      <c r="L86" s="34" t="s">
        <v>33</v>
      </c>
    </row>
    <row r="87" spans="1:12" ht="15.75" customHeight="1" thickBot="1" thickTop="1">
      <c r="A87" s="39" t="s">
        <v>108</v>
      </c>
      <c r="B87" s="24">
        <v>4111</v>
      </c>
      <c r="C87" s="24">
        <v>650</v>
      </c>
      <c r="D87" s="59">
        <v>0</v>
      </c>
      <c r="E87" s="34" t="s">
        <v>33</v>
      </c>
      <c r="F87" s="34" t="s">
        <v>33</v>
      </c>
      <c r="G87" s="34" t="s">
        <v>33</v>
      </c>
      <c r="H87" s="34" t="s">
        <v>33</v>
      </c>
      <c r="I87" s="59">
        <v>0</v>
      </c>
      <c r="J87" s="59">
        <v>0</v>
      </c>
      <c r="K87" s="34" t="s">
        <v>33</v>
      </c>
      <c r="L87" s="34" t="s">
        <v>33</v>
      </c>
    </row>
    <row r="88" spans="1:12" ht="15.75" customHeight="1" thickBot="1" thickTop="1">
      <c r="A88" s="39" t="s">
        <v>109</v>
      </c>
      <c r="B88" s="24">
        <v>4112</v>
      </c>
      <c r="C88" s="24">
        <v>660</v>
      </c>
      <c r="D88" s="59">
        <v>0</v>
      </c>
      <c r="E88" s="34" t="s">
        <v>33</v>
      </c>
      <c r="F88" s="34" t="s">
        <v>33</v>
      </c>
      <c r="G88" s="34" t="s">
        <v>33</v>
      </c>
      <c r="H88" s="34" t="s">
        <v>33</v>
      </c>
      <c r="I88" s="59">
        <v>0</v>
      </c>
      <c r="J88" s="59">
        <v>0</v>
      </c>
      <c r="K88" s="34" t="s">
        <v>33</v>
      </c>
      <c r="L88" s="34" t="s">
        <v>33</v>
      </c>
    </row>
    <row r="89" spans="1:12" ht="15.75" customHeight="1" thickBot="1" thickTop="1">
      <c r="A89" s="55" t="s">
        <v>110</v>
      </c>
      <c r="B89" s="24">
        <v>4113</v>
      </c>
      <c r="C89" s="24">
        <v>670</v>
      </c>
      <c r="D89" s="59">
        <v>0</v>
      </c>
      <c r="E89" s="34" t="s">
        <v>33</v>
      </c>
      <c r="F89" s="34" t="s">
        <v>33</v>
      </c>
      <c r="G89" s="34" t="s">
        <v>33</v>
      </c>
      <c r="H89" s="34" t="s">
        <v>33</v>
      </c>
      <c r="I89" s="59">
        <v>0</v>
      </c>
      <c r="J89" s="59">
        <v>0</v>
      </c>
      <c r="K89" s="34" t="s">
        <v>33</v>
      </c>
      <c r="L89" s="34" t="s">
        <v>33</v>
      </c>
    </row>
    <row r="90" spans="1:12" ht="15.75" customHeight="1" thickBot="1" thickTop="1">
      <c r="A90" s="35" t="s">
        <v>111</v>
      </c>
      <c r="B90" s="28">
        <v>4200</v>
      </c>
      <c r="C90" s="28">
        <v>680</v>
      </c>
      <c r="D90" s="57">
        <v>0</v>
      </c>
      <c r="E90" s="34" t="s">
        <v>33</v>
      </c>
      <c r="F90" s="34" t="s">
        <v>33</v>
      </c>
      <c r="G90" s="34" t="s">
        <v>33</v>
      </c>
      <c r="H90" s="34" t="s">
        <v>33</v>
      </c>
      <c r="I90" s="57">
        <v>0</v>
      </c>
      <c r="J90" s="57">
        <v>0</v>
      </c>
      <c r="K90" s="34" t="s">
        <v>33</v>
      </c>
      <c r="L90" s="34" t="s">
        <v>33</v>
      </c>
    </row>
    <row r="91" spans="1:12" ht="15.75" customHeight="1" thickBot="1" thickTop="1">
      <c r="A91" s="26" t="s">
        <v>112</v>
      </c>
      <c r="B91" s="29">
        <v>4210</v>
      </c>
      <c r="C91" s="29">
        <v>690</v>
      </c>
      <c r="D91" s="58">
        <v>0</v>
      </c>
      <c r="E91" s="34" t="s">
        <v>33</v>
      </c>
      <c r="F91" s="34" t="s">
        <v>33</v>
      </c>
      <c r="G91" s="34" t="s">
        <v>33</v>
      </c>
      <c r="H91" s="34" t="s">
        <v>33</v>
      </c>
      <c r="I91" s="58">
        <v>0</v>
      </c>
      <c r="J91" s="58">
        <v>0</v>
      </c>
      <c r="K91" s="34" t="s">
        <v>33</v>
      </c>
      <c r="L91" s="34" t="s">
        <v>33</v>
      </c>
    </row>
    <row r="92" spans="1:12" ht="15.75" thickTop="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  <c r="L92" s="2"/>
    </row>
    <row r="93" spans="1:8" ht="15">
      <c r="A93" s="5" t="s">
        <v>113</v>
      </c>
      <c r="B93" s="76"/>
      <c r="C93" s="76"/>
      <c r="E93" s="77">
        <v>0</v>
      </c>
      <c r="F93" s="77"/>
      <c r="G93" s="77"/>
      <c r="H93" s="77"/>
    </row>
    <row r="94" spans="2:8" ht="15">
      <c r="B94" s="74" t="s">
        <v>114</v>
      </c>
      <c r="C94" s="74"/>
      <c r="E94" s="75" t="s">
        <v>115</v>
      </c>
      <c r="F94" s="75"/>
      <c r="G94" s="75"/>
      <c r="H94" s="1"/>
    </row>
    <row r="95" spans="1:8" ht="15">
      <c r="A95" s="5" t="s">
        <v>116</v>
      </c>
      <c r="B95" s="76"/>
      <c r="C95" s="76"/>
      <c r="E95" s="77">
        <v>0</v>
      </c>
      <c r="F95" s="77"/>
      <c r="G95" s="77"/>
      <c r="H95" s="77"/>
    </row>
    <row r="96" spans="2:8" ht="15">
      <c r="B96" s="74" t="s">
        <v>114</v>
      </c>
      <c r="C96" s="74"/>
      <c r="E96" s="75" t="s">
        <v>115</v>
      </c>
      <c r="F96" s="75"/>
      <c r="G96" s="75"/>
      <c r="H96" s="1"/>
    </row>
    <row r="97" ht="15">
      <c r="A97" s="1" t="s">
        <v>141</v>
      </c>
    </row>
  </sheetData>
  <sheetProtection/>
  <mergeCells count="37">
    <mergeCell ref="H1:K2"/>
    <mergeCell ref="A3:K3"/>
    <mergeCell ref="A4:K4"/>
    <mergeCell ref="A5:C5"/>
    <mergeCell ref="A6:K6"/>
    <mergeCell ref="K8:L8"/>
    <mergeCell ref="B9:I9"/>
    <mergeCell ref="K9:L9"/>
    <mergeCell ref="B10:I10"/>
    <mergeCell ref="K10:L10"/>
    <mergeCell ref="B11:I11"/>
    <mergeCell ref="K11:L11"/>
    <mergeCell ref="A12:C12"/>
    <mergeCell ref="E12:I12"/>
    <mergeCell ref="A13:C13"/>
    <mergeCell ref="E13:K13"/>
    <mergeCell ref="A14:C14"/>
    <mergeCell ref="E14:K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J19"/>
    <mergeCell ref="B96:C96"/>
    <mergeCell ref="E96:G96"/>
    <mergeCell ref="K18:L19"/>
    <mergeCell ref="B93:C93"/>
    <mergeCell ref="E93:H93"/>
    <mergeCell ref="B94:C94"/>
    <mergeCell ref="E94:G94"/>
    <mergeCell ref="B95:C95"/>
    <mergeCell ref="E95:H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Lyubov</dc:creator>
  <cp:keywords/>
  <dc:description/>
  <cp:lastModifiedBy>Glavbuh01</cp:lastModifiedBy>
  <dcterms:created xsi:type="dcterms:W3CDTF">2017-11-29T12:07:13Z</dcterms:created>
  <dcterms:modified xsi:type="dcterms:W3CDTF">2018-07-11T08:20:04Z</dcterms:modified>
  <cp:category/>
  <cp:version/>
  <cp:contentType/>
  <cp:contentStatus/>
</cp:coreProperties>
</file>